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od\Desktop\ปรับปรังห้องอ.หวาน 12A\"/>
    </mc:Choice>
  </mc:AlternateContent>
  <xr:revisionPtr revIDLastSave="0" documentId="13_ncr:1_{BBCA02DC-A87C-438F-8FB4-9FABB874B921}" xr6:coauthVersionLast="36" xr6:coauthVersionMax="36" xr10:uidLastSave="{00000000-0000-0000-0000-000000000000}"/>
  <bookViews>
    <workbookView xWindow="0" yWindow="0" windowWidth="15825" windowHeight="8010" tabRatio="740" xr2:uid="{00000000-000D-0000-FFFF-FFFF00000000}"/>
  </bookViews>
  <sheets>
    <sheet name="ใบสรุปราคา" sheetId="33" r:id="rId1"/>
    <sheet name="สรุปส่วนงาน" sheetId="9" r:id="rId2"/>
    <sheet name="ปร.4 " sheetId="46" r:id="rId3"/>
    <sheet name="ค่า Factor F (2)" sheetId="4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FAC1">[1]สรุป!$C$307</definedName>
    <definedName name="____FAC1">[1]สรุป!$C$307</definedName>
    <definedName name="___FAC1">[1]สรุป!$C$307</definedName>
    <definedName name="__FAC1">[1]สรุป!$C$307</definedName>
    <definedName name="_FAC1">[1]สรุป!$C$307</definedName>
    <definedName name="_Fill" localSheetId="0" hidden="1">[2]PL!#REF!</definedName>
    <definedName name="_Fill" localSheetId="3" hidden="1">[2]PL!#REF!</definedName>
    <definedName name="_Fill" localSheetId="2" hidden="1">[2]PL!#REF!</definedName>
    <definedName name="_Fill" hidden="1">[2]PL!#REF!</definedName>
    <definedName name="_xlnm._FilterDatabase" localSheetId="2" hidden="1">'ปร.4 '!$A$511:$S$624</definedName>
    <definedName name="aa" localSheetId="0" hidden="1">{"'SUMMATION'!$B$2:$I$2"}</definedName>
    <definedName name="aa" localSheetId="3" hidden="1">{"'SUMMATION'!$B$2:$I$2"}</definedName>
    <definedName name="aa" hidden="1">{"'SUMMATION'!$B$2:$I$2"}</definedName>
    <definedName name="aaa" localSheetId="0" hidden="1">{"'SUMMATION'!$B$2:$I$2"}</definedName>
    <definedName name="aaa" localSheetId="3" hidden="1">{"'SUMMATION'!$B$2:$I$2"}</definedName>
    <definedName name="aaa" hidden="1">{"'SUMMATION'!$B$2:$I$2"}</definedName>
    <definedName name="CCTV" localSheetId="3">[3]boq!#REF!</definedName>
    <definedName name="CCTV" localSheetId="2">[3]boq!#REF!</definedName>
    <definedName name="CCTV">[3]boq!#REF!</definedName>
    <definedName name="DB12_MM." localSheetId="3">#REF!</definedName>
    <definedName name="DB12_MM." localSheetId="2">#REF!</definedName>
    <definedName name="DB12_MM.">#REF!</definedName>
    <definedName name="DB16_MM." localSheetId="3">#REF!</definedName>
    <definedName name="DB16_MM." localSheetId="2">#REF!</definedName>
    <definedName name="DB16_MM.">#REF!</definedName>
    <definedName name="DB20_MM." localSheetId="3">#REF!</definedName>
    <definedName name="DB20_MM." localSheetId="2">#REF!</definedName>
    <definedName name="DB20_MM.">#REF!</definedName>
    <definedName name="DB25_MM." localSheetId="3">#REF!</definedName>
    <definedName name="DB25_MM." localSheetId="2">#REF!</definedName>
    <definedName name="DB25_MM.">#REF!</definedName>
    <definedName name="DB28_MM." localSheetId="3">#REF!</definedName>
    <definedName name="DB28_MM." localSheetId="2">#REF!</definedName>
    <definedName name="DB28_MM.">#REF!</definedName>
    <definedName name="factor_table" localSheetId="3">'[4]Factor  F_6%'!$F$10:$F$33</definedName>
    <definedName name="factor_table" localSheetId="2">#REF!</definedName>
    <definedName name="factor_table">#REF!</definedName>
    <definedName name="HTML_CodePage" hidden="1">874</definedName>
    <definedName name="HTML_Control" localSheetId="0" hidden="1">{"'SUMMATION'!$B$2:$I$2"}</definedName>
    <definedName name="HTML_Control" localSheetId="3" hidden="1">{"'SUMMATION'!$B$2:$I$2"}</definedName>
    <definedName name="HTML_Control" localSheetId="1" hidden="1">{"'SUMMATION'!$B$2:$I$2"}</definedName>
    <definedName name="HTML_Control" hidden="1">{"'SUMMATION'!$B$2:$I$2"}</definedName>
    <definedName name="HTML_Description" hidden="1">""</definedName>
    <definedName name="HTML_Email" hidden="1">""</definedName>
    <definedName name="HTML_Header" hidden="1">"SUMMATION"</definedName>
    <definedName name="HTML_LastUpdate" hidden="1">"21/3/02"</definedName>
    <definedName name="HTML_LineAfter" hidden="1">FALSE</definedName>
    <definedName name="HTML_LineBefore" hidden="1">FALSE</definedName>
    <definedName name="HTML_Name" hidden="1">"Estimate_5"</definedName>
    <definedName name="HTML_OBDlg2" hidden="1">TRUE</definedName>
    <definedName name="HTML_OBDlg4" hidden="1">TRUE</definedName>
    <definedName name="HTML_OS" hidden="1">0</definedName>
    <definedName name="HTML_PathFile" hidden="1">"C:\SAni.htm"</definedName>
    <definedName name="HTML_Title" hidden="1">"อาคารเรียนรวม"</definedName>
    <definedName name="kkk">'[5]Factor  F_6%'!$F$10:$F$33</definedName>
    <definedName name="MATV" localSheetId="3">[3]boq!#REF!</definedName>
    <definedName name="MATV" localSheetId="2">[3]boq!#REF!</definedName>
    <definedName name="MATV">[3]boq!#REF!</definedName>
    <definedName name="MATV1" localSheetId="3">[3]boq!#REF!</definedName>
    <definedName name="MATV1" localSheetId="2">[3]boq!#REF!</definedName>
    <definedName name="MATV1">[3]boq!#REF!</definedName>
    <definedName name="_xlnm.Print_Area" localSheetId="0">ใบสรุปราคา!$B$2:$I$44</definedName>
    <definedName name="_xlnm.Print_Area" localSheetId="3">'ค่า Factor F (2)'!$A$1:$G$33</definedName>
    <definedName name="_xlnm.Print_Area" localSheetId="1">สรุปส่วนงาน!$B$2:$F$55</definedName>
    <definedName name="_xlnm.Print_Area">#REF!</definedName>
    <definedName name="PRINT_AREA_MI" localSheetId="3">'[6]LOTUS-EE1'!#REF!</definedName>
    <definedName name="PRINT_AREA_MI" localSheetId="2">'[6]LOTUS-EE1'!#REF!</definedName>
    <definedName name="PRINT_AREA_MI">'[6]LOTUS-EE1'!#REF!</definedName>
    <definedName name="_xlnm.Print_Titles" localSheetId="2">'ปร.4 '!$8:$9</definedName>
    <definedName name="_xlnm.Print_Titles" localSheetId="1">สรุปส่วนงาน!$2:$6</definedName>
    <definedName name="_xlnm.Print_Titles">'[7]บัญชีวัสดุ-ราคา'!$A$44:$IV$47</definedName>
    <definedName name="WALL" localSheetId="0" hidden="1">{"'SUMMATION'!$B$2:$I$2"}</definedName>
    <definedName name="WALL" localSheetId="3" hidden="1">{"'SUMMATION'!$B$2:$I$2"}</definedName>
    <definedName name="WALL" hidden="1">{"'SUMMATION'!$B$2:$I$2"}</definedName>
    <definedName name="WEIGHT" localSheetId="3">#REF!</definedName>
    <definedName name="WEIGHT" localSheetId="2">#REF!</definedName>
    <definedName name="WEIGHT">#REF!</definedName>
    <definedName name="แสง" localSheetId="3">[3]boq!#REF!</definedName>
    <definedName name="แสง" localSheetId="2">[3]boq!#REF!</definedName>
    <definedName name="แสง">[3]boq!#REF!</definedName>
    <definedName name="แสงสว่างห้องประชุม" localSheetId="3">[3]boq!#REF!</definedName>
    <definedName name="แสงสว่างห้องประชุม" localSheetId="2">[3]boq!#REF!</definedName>
    <definedName name="แสงสว่างห้องประชุม">[3]boq!#REF!</definedName>
    <definedName name="โครงการ__อาคาร_พักแพทย์_พยาบาล_เภสัชกร_และ_ทันตแพทย์" localSheetId="3">#REF!</definedName>
    <definedName name="โครงการ__อาคาร_พักแพทย์_พยาบาล_เภสัชกร_และ_ทันตแพทย์" localSheetId="2">#REF!</definedName>
    <definedName name="โครงการ__อาคาร_พักแพทย์_พยาบาล_เภสัชกร_และ_ทันตแพทย์">#REF!</definedName>
    <definedName name="ใบ" localSheetId="0" hidden="1">{"'SUMMATION'!$B$2:$I$2"}</definedName>
    <definedName name="ใบ" localSheetId="3" hidden="1">{"'SUMMATION'!$B$2:$I$2"}</definedName>
    <definedName name="ใบ" hidden="1">{"'SUMMATION'!$B$2:$I$2"}</definedName>
    <definedName name="กราวน์" localSheetId="3">[3]boq!#REF!</definedName>
    <definedName name="กราวน์" localSheetId="2">[3]boq!#REF!</definedName>
    <definedName name="กราวน์">[3]boq!#REF!</definedName>
    <definedName name="ด" localSheetId="2" hidden="1">[8]PL!#REF!</definedName>
    <definedName name="ด" hidden="1">[8]PL!#REF!</definedName>
    <definedName name="ปก32" localSheetId="0" hidden="1">{"'SUMMATION'!$B$2:$I$2"}</definedName>
    <definedName name="ปก32" localSheetId="3" hidden="1">{"'SUMMATION'!$B$2:$I$2"}</definedName>
    <definedName name="ปก32" hidden="1">{"'SUMMATION'!$B$2:$I$2"}</definedName>
    <definedName name="ภาพและเสียง" localSheetId="3">[3]boq!#REF!</definedName>
    <definedName name="ภาพและเสียง" localSheetId="2">[3]boq!#REF!</definedName>
    <definedName name="ภาพและเสียง">[3]boq!#REF!</definedName>
  </definedNames>
  <calcPr calcId="191029"/>
</workbook>
</file>

<file path=xl/calcChain.xml><?xml version="1.0" encoding="utf-8"?>
<calcChain xmlns="http://schemas.openxmlformats.org/spreadsheetml/2006/main">
  <c r="O614" i="46" l="1"/>
  <c r="N613" i="46"/>
  <c r="O610" i="46"/>
  <c r="O609" i="46"/>
  <c r="N594" i="46"/>
  <c r="O590" i="46"/>
  <c r="N589" i="46"/>
  <c r="O567" i="46"/>
  <c r="N566" i="46"/>
  <c r="O565" i="46"/>
  <c r="N565" i="46"/>
  <c r="O549" i="46"/>
  <c r="O548" i="46"/>
  <c r="O542" i="46"/>
  <c r="N542" i="46"/>
  <c r="O540" i="46"/>
  <c r="N540" i="46"/>
  <c r="O539" i="46"/>
  <c r="N539" i="46"/>
  <c r="O537" i="46"/>
  <c r="N537" i="46"/>
  <c r="O534" i="46"/>
  <c r="N532" i="46"/>
  <c r="O531" i="46"/>
  <c r="N531" i="46"/>
  <c r="O527" i="46"/>
  <c r="N527" i="46"/>
  <c r="O524" i="46"/>
  <c r="O520" i="46"/>
  <c r="N520" i="46"/>
  <c r="O517" i="46"/>
  <c r="P508" i="46"/>
  <c r="P507" i="46"/>
  <c r="P506" i="46"/>
  <c r="P505" i="46"/>
  <c r="P504" i="46"/>
  <c r="P503" i="46"/>
  <c r="P502" i="46"/>
  <c r="P501" i="46"/>
  <c r="P500" i="46"/>
  <c r="P499" i="46"/>
  <c r="P498" i="46"/>
  <c r="P497" i="46"/>
  <c r="P496" i="46"/>
  <c r="P495" i="46"/>
  <c r="P494" i="46"/>
  <c r="P493" i="46"/>
  <c r="P492" i="46"/>
  <c r="P491" i="46"/>
  <c r="P490" i="46"/>
  <c r="P489" i="46"/>
  <c r="P488" i="46"/>
  <c r="P487" i="46"/>
  <c r="P486" i="46"/>
  <c r="P485" i="46"/>
  <c r="P484" i="46"/>
  <c r="P483" i="46"/>
  <c r="P482" i="46"/>
  <c r="P481" i="46"/>
  <c r="P480" i="46"/>
  <c r="P479" i="46"/>
  <c r="P478" i="46"/>
  <c r="P477" i="46"/>
  <c r="P476" i="46"/>
  <c r="P475" i="46"/>
  <c r="P474" i="46"/>
  <c r="P473" i="46"/>
  <c r="P472" i="46"/>
  <c r="P471" i="46"/>
  <c r="P470" i="46"/>
  <c r="P469" i="46"/>
  <c r="P468" i="46"/>
  <c r="P467" i="46"/>
  <c r="P466" i="46"/>
  <c r="P465" i="46"/>
  <c r="P464" i="46"/>
  <c r="P463" i="46"/>
  <c r="P462" i="46"/>
  <c r="P461" i="46"/>
  <c r="P460" i="46"/>
  <c r="P459" i="46"/>
  <c r="P458" i="46"/>
  <c r="P457" i="46"/>
  <c r="P456" i="46"/>
  <c r="P455" i="46"/>
  <c r="P454" i="46"/>
  <c r="P453" i="46"/>
  <c r="P452" i="46"/>
  <c r="P451" i="46"/>
  <c r="P450" i="46"/>
  <c r="P449" i="46"/>
  <c r="P448" i="46"/>
  <c r="P447" i="46"/>
  <c r="P446" i="46"/>
  <c r="P445" i="46"/>
  <c r="P444" i="46"/>
  <c r="P443" i="46"/>
  <c r="P442" i="46"/>
  <c r="P441" i="46"/>
  <c r="P440" i="46"/>
  <c r="P439" i="46"/>
  <c r="P438" i="46"/>
  <c r="P437" i="46"/>
  <c r="P436" i="46"/>
  <c r="P435" i="46"/>
  <c r="P434" i="46"/>
  <c r="P433" i="46"/>
  <c r="P432" i="46"/>
  <c r="P431" i="46"/>
  <c r="P430" i="46"/>
  <c r="P429" i="46"/>
  <c r="P428" i="46"/>
  <c r="P427" i="46"/>
  <c r="P426" i="46"/>
  <c r="P425" i="46"/>
  <c r="P424" i="46"/>
  <c r="P423" i="46"/>
  <c r="P422" i="46"/>
  <c r="P421" i="46"/>
  <c r="P420" i="46"/>
  <c r="P419" i="46"/>
  <c r="P418" i="46"/>
  <c r="P417" i="46"/>
  <c r="P416" i="46"/>
  <c r="P415" i="46"/>
  <c r="P414" i="46"/>
  <c r="P413" i="46"/>
  <c r="P412" i="46"/>
  <c r="P411" i="46"/>
  <c r="P410" i="46"/>
  <c r="P409" i="46"/>
  <c r="P408" i="46"/>
  <c r="P407" i="46"/>
  <c r="P406" i="46"/>
  <c r="P405" i="46"/>
  <c r="P404" i="46"/>
  <c r="P403" i="46"/>
  <c r="P402" i="46"/>
  <c r="P401" i="46"/>
  <c r="P400" i="46"/>
  <c r="P399" i="46"/>
  <c r="P398" i="46"/>
  <c r="P397" i="46"/>
  <c r="P396" i="46"/>
  <c r="P395" i="46"/>
  <c r="P394" i="46"/>
  <c r="P393" i="46"/>
  <c r="P392" i="46"/>
  <c r="P391" i="46"/>
  <c r="P390" i="46"/>
  <c r="P389" i="46"/>
  <c r="P388" i="46"/>
  <c r="P387" i="46"/>
  <c r="P386" i="46"/>
  <c r="P385" i="46"/>
  <c r="P384" i="46"/>
  <c r="P383" i="46"/>
  <c r="P382" i="46"/>
  <c r="P381" i="46"/>
  <c r="P380" i="46"/>
  <c r="P379" i="46"/>
  <c r="P371" i="46"/>
  <c r="O370" i="46"/>
  <c r="O369" i="46"/>
  <c r="O368" i="46"/>
  <c r="O367" i="46"/>
  <c r="O366" i="46"/>
  <c r="O364" i="46"/>
  <c r="O363" i="46"/>
  <c r="O362" i="46"/>
  <c r="O361" i="46"/>
  <c r="P359" i="46"/>
  <c r="P358" i="46"/>
  <c r="N352" i="46"/>
  <c r="N351" i="46"/>
  <c r="O349" i="46"/>
  <c r="O348" i="46"/>
  <c r="O347" i="46"/>
  <c r="O346" i="46"/>
  <c r="O345" i="46"/>
  <c r="O344" i="46"/>
  <c r="O343" i="46"/>
  <c r="O342" i="46"/>
  <c r="O341" i="46"/>
  <c r="O340" i="46"/>
  <c r="O339" i="46"/>
  <c r="O338" i="46"/>
  <c r="O337" i="46"/>
  <c r="M332" i="46"/>
  <c r="M328" i="46"/>
  <c r="N325" i="46"/>
  <c r="N324" i="46"/>
  <c r="N323" i="46"/>
  <c r="N321" i="46"/>
  <c r="N320" i="46"/>
  <c r="N319" i="46"/>
  <c r="N318" i="46"/>
  <c r="N317" i="46"/>
  <c r="N316" i="46"/>
  <c r="N315" i="46"/>
  <c r="P312" i="46"/>
  <c r="P311" i="46"/>
  <c r="P310" i="46"/>
  <c r="P309" i="46"/>
  <c r="P308" i="46"/>
  <c r="P307" i="46"/>
  <c r="M301" i="46"/>
  <c r="M300" i="46"/>
  <c r="N298" i="46"/>
  <c r="M291" i="46"/>
  <c r="M290" i="46"/>
  <c r="M289" i="46"/>
  <c r="N287" i="46"/>
  <c r="M280" i="46"/>
  <c r="N278" i="46"/>
  <c r="M270" i="46"/>
  <c r="M269" i="46"/>
  <c r="M268" i="46"/>
  <c r="O264" i="46"/>
  <c r="O263" i="46"/>
  <c r="M258" i="46"/>
  <c r="M257" i="46"/>
  <c r="N255" i="46"/>
  <c r="N254" i="46"/>
  <c r="N253" i="46"/>
  <c r="O251" i="46"/>
  <c r="O250" i="46"/>
  <c r="O249" i="46"/>
  <c r="O248" i="46"/>
  <c r="O242" i="46"/>
  <c r="O241" i="46"/>
  <c r="O240" i="46"/>
  <c r="O239" i="46"/>
  <c r="O238" i="46"/>
  <c r="O237" i="46"/>
  <c r="O236" i="46"/>
  <c r="O235" i="46"/>
  <c r="O234" i="46"/>
  <c r="O233" i="46"/>
  <c r="O232" i="46"/>
  <c r="O231" i="46"/>
  <c r="O230" i="46"/>
  <c r="O229" i="46"/>
  <c r="O228" i="46"/>
  <c r="O227" i="46"/>
  <c r="O226" i="46"/>
  <c r="O223" i="46"/>
  <c r="O222" i="46"/>
  <c r="O221" i="46"/>
  <c r="O220" i="46"/>
  <c r="O219" i="46"/>
  <c r="O218" i="46"/>
  <c r="O217" i="46"/>
  <c r="O216" i="46"/>
  <c r="O215" i="46"/>
  <c r="O214" i="46"/>
  <c r="O213" i="46"/>
  <c r="O212" i="46"/>
  <c r="O211" i="46"/>
  <c r="O210" i="46"/>
  <c r="O209" i="46"/>
  <c r="M206" i="46"/>
  <c r="M205" i="46"/>
  <c r="M204" i="46"/>
  <c r="M203" i="46"/>
  <c r="N199" i="46"/>
  <c r="N198" i="46"/>
  <c r="N197" i="46"/>
  <c r="N196" i="46"/>
  <c r="N195" i="46"/>
  <c r="O191" i="46"/>
  <c r="O190" i="46"/>
  <c r="O189" i="46"/>
  <c r="O188" i="46"/>
  <c r="O187" i="46"/>
  <c r="O185" i="46"/>
  <c r="O184" i="46"/>
  <c r="O177" i="46"/>
  <c r="O176" i="46"/>
  <c r="O175" i="46"/>
  <c r="M173" i="46"/>
  <c r="M169" i="46"/>
  <c r="M168" i="46"/>
  <c r="O161" i="46"/>
  <c r="O160" i="46"/>
  <c r="O159" i="46"/>
  <c r="O158" i="46"/>
  <c r="O157" i="46"/>
  <c r="O156" i="46"/>
  <c r="O155" i="46"/>
  <c r="O154" i="46"/>
  <c r="M148" i="46"/>
  <c r="M147" i="46"/>
  <c r="M146" i="46"/>
  <c r="M142" i="46"/>
  <c r="M141" i="46"/>
  <c r="O137" i="46"/>
  <c r="O136" i="46"/>
  <c r="O135" i="46"/>
  <c r="M129" i="46"/>
  <c r="M127" i="46"/>
  <c r="P120" i="46"/>
  <c r="P118" i="46"/>
  <c r="P117" i="46"/>
  <c r="P116" i="46"/>
  <c r="P114" i="46"/>
  <c r="P113" i="46"/>
  <c r="P112" i="46"/>
  <c r="N104" i="46"/>
  <c r="N101" i="46"/>
  <c r="N98" i="46"/>
  <c r="N94" i="46"/>
  <c r="N91" i="46"/>
  <c r="N88" i="46"/>
  <c r="N86" i="46"/>
  <c r="N85" i="46"/>
  <c r="N82" i="46"/>
  <c r="N77" i="46"/>
  <c r="N74" i="46"/>
  <c r="P69" i="46"/>
  <c r="P68" i="46"/>
  <c r="N63" i="46"/>
  <c r="M55" i="46"/>
  <c r="M53" i="46"/>
  <c r="M51" i="46"/>
  <c r="M49" i="46"/>
  <c r="M46" i="46"/>
  <c r="M43" i="46"/>
  <c r="M41" i="46"/>
  <c r="M38" i="46"/>
  <c r="M36" i="46"/>
  <c r="M34" i="46"/>
  <c r="M33" i="46"/>
  <c r="M32" i="46"/>
  <c r="M30" i="46"/>
  <c r="M28" i="46"/>
  <c r="M25" i="46"/>
  <c r="N514" i="46" l="1"/>
  <c r="N555" i="46"/>
  <c r="O573" i="46"/>
  <c r="O595" i="46"/>
  <c r="O620" i="46"/>
  <c r="N519" i="46"/>
  <c r="N83" i="46"/>
  <c r="N99" i="46"/>
  <c r="N95" i="46"/>
  <c r="O578" i="46"/>
  <c r="O518" i="46"/>
  <c r="O529" i="46"/>
  <c r="O541" i="46"/>
  <c r="O561" i="46"/>
  <c r="O580" i="46"/>
  <c r="O601" i="46"/>
  <c r="M26" i="46"/>
  <c r="N75" i="46"/>
  <c r="N87" i="46"/>
  <c r="P119" i="46"/>
  <c r="O515" i="46"/>
  <c r="O556" i="46"/>
  <c r="O597" i="46"/>
  <c r="M39" i="46"/>
  <c r="M42" i="46"/>
  <c r="O543" i="46"/>
  <c r="O584" i="46"/>
  <c r="O605" i="46"/>
  <c r="N609" i="46"/>
  <c r="N78" i="46"/>
  <c r="N92" i="46"/>
  <c r="M37" i="46"/>
  <c r="N105" i="46"/>
  <c r="N560" i="46"/>
  <c r="N97" i="46"/>
  <c r="N79" i="46"/>
  <c r="M40" i="46"/>
  <c r="N64" i="46"/>
  <c r="M50" i="46"/>
  <c r="N100" i="46"/>
  <c r="M52" i="46"/>
  <c r="M29" i="46"/>
  <c r="N521" i="46"/>
  <c r="N81" i="46"/>
  <c r="N522" i="46"/>
  <c r="O617" i="46"/>
  <c r="N73" i="46"/>
  <c r="P121" i="46"/>
  <c r="O523" i="46"/>
  <c r="O532" i="46"/>
  <c r="O600" i="46"/>
  <c r="M48" i="46"/>
  <c r="O572" i="46"/>
  <c r="O530" i="46"/>
  <c r="O623" i="46"/>
  <c r="N96" i="46"/>
  <c r="M35" i="46"/>
  <c r="M27" i="46"/>
  <c r="O544" i="46"/>
  <c r="M44" i="46"/>
  <c r="M57" i="46"/>
  <c r="O536" i="46"/>
  <c r="N604" i="46"/>
  <c r="N90" i="46"/>
  <c r="O613" i="46"/>
  <c r="O577" i="46"/>
  <c r="P122" i="46"/>
  <c r="N84" i="46"/>
  <c r="N106" i="46"/>
  <c r="O552" i="46"/>
  <c r="O586" i="46"/>
  <c r="O570" i="46"/>
  <c r="N570" i="46"/>
  <c r="N528" i="46"/>
  <c r="O528" i="46"/>
  <c r="N517" i="46"/>
  <c r="M31" i="46"/>
  <c r="O186" i="46"/>
  <c r="O566" i="46"/>
  <c r="N102" i="46"/>
  <c r="P115" i="46"/>
  <c r="O555" i="46"/>
  <c r="O594" i="46"/>
  <c r="M54" i="46"/>
  <c r="O538" i="46"/>
  <c r="N538" i="46"/>
  <c r="O564" i="46"/>
  <c r="N564" i="46"/>
  <c r="M24" i="46"/>
  <c r="N103" i="46"/>
  <c r="P357" i="46"/>
  <c r="N322" i="46"/>
  <c r="O526" i="46"/>
  <c r="N526" i="46"/>
  <c r="O519" i="46"/>
  <c r="P378" i="46"/>
  <c r="O296" i="46"/>
  <c r="N548" i="46"/>
  <c r="M131" i="46"/>
  <c r="M167" i="46"/>
  <c r="N93" i="46"/>
  <c r="N80" i="46"/>
  <c r="M128" i="46"/>
  <c r="N89" i="46"/>
  <c r="O247" i="46"/>
  <c r="N266" i="46"/>
  <c r="N76" i="46"/>
  <c r="M45" i="46"/>
  <c r="O589" i="46"/>
  <c r="M56" i="46"/>
  <c r="M47" i="46"/>
  <c r="O583" i="46"/>
  <c r="N583" i="46"/>
  <c r="M151" i="46"/>
  <c r="M330" i="46"/>
  <c r="O285" i="46"/>
  <c r="N518" i="46" l="1"/>
  <c r="M292" i="46"/>
  <c r="N541" i="46"/>
  <c r="M145" i="46"/>
  <c r="M171" i="46"/>
  <c r="N597" i="46"/>
  <c r="N529" i="46"/>
  <c r="O560" i="46"/>
  <c r="N580" i="46"/>
  <c r="N577" i="46"/>
  <c r="N572" i="46"/>
  <c r="N543" i="46"/>
  <c r="M302" i="46"/>
  <c r="M150" i="46"/>
  <c r="N600" i="46"/>
  <c r="M132" i="46"/>
  <c r="O604" i="46"/>
  <c r="N523" i="46"/>
  <c r="O521" i="46"/>
  <c r="O522" i="46"/>
  <c r="M281" i="46"/>
  <c r="N530" i="46"/>
  <c r="N586" i="46"/>
  <c r="N536" i="46"/>
  <c r="M329" i="46"/>
  <c r="P111" i="46"/>
  <c r="P67" i="46"/>
  <c r="N62" i="46"/>
  <c r="M23" i="46"/>
  <c r="M333" i="46"/>
  <c r="M334" i="46"/>
  <c r="D24" i="9"/>
  <c r="O8" i="46" l="1"/>
  <c r="O6" i="46" s="1"/>
  <c r="M170" i="46"/>
  <c r="M144" i="46"/>
  <c r="N200" i="46"/>
  <c r="M149" i="46"/>
  <c r="P8" i="46"/>
  <c r="P6" i="46" s="1"/>
  <c r="N8" i="46"/>
  <c r="N6" i="46" s="1"/>
  <c r="M207" i="46"/>
  <c r="J645" i="46"/>
  <c r="H645" i="46"/>
  <c r="M271" i="46"/>
  <c r="M172" i="46"/>
  <c r="M143" i="46" l="1"/>
  <c r="M130" i="46"/>
  <c r="M8" i="46" s="1"/>
  <c r="M6" i="46" s="1"/>
  <c r="K645" i="46" l="1"/>
  <c r="D23" i="9" l="1"/>
  <c r="D22" i="9" l="1"/>
  <c r="D21" i="9"/>
  <c r="D20" i="9"/>
  <c r="D19" i="9"/>
  <c r="D15" i="9"/>
  <c r="D14" i="9"/>
  <c r="D13" i="9"/>
  <c r="D12" i="9"/>
  <c r="D3" i="9" l="1"/>
  <c r="D2" i="46" l="1"/>
  <c r="K646" i="46" l="1"/>
  <c r="K647" i="46" l="1"/>
  <c r="D5" i="45" l="1"/>
  <c r="C9" i="45" s="1"/>
  <c r="C8" i="45" l="1"/>
  <c r="C12" i="45" s="1"/>
  <c r="C10" i="45" l="1"/>
  <c r="C13" i="45" s="1"/>
  <c r="C14" i="45" s="1"/>
  <c r="F18" i="33" l="1"/>
  <c r="C16" i="45"/>
</calcChain>
</file>

<file path=xl/sharedStrings.xml><?xml version="1.0" encoding="utf-8"?>
<sst xmlns="http://schemas.openxmlformats.org/spreadsheetml/2006/main" count="1265" uniqueCount="561">
  <si>
    <t>รวม (1.2.4)</t>
  </si>
  <si>
    <t>งานระบบปรับอากาศ และระบายอากาศ</t>
  </si>
  <si>
    <t>งานระบบสุขาภิบาล และดับเพลิง</t>
  </si>
  <si>
    <t>งานระบบไฟฟ้า และสื่อสาร</t>
  </si>
  <si>
    <t xml:space="preserve">หน่วยงานออกแบบแปลนและรายการ   </t>
  </si>
  <si>
    <t>ประมาณราคาตามแบบ     ปร.4</t>
  </si>
  <si>
    <t>ลำดับที่</t>
  </si>
  <si>
    <t xml:space="preserve">     ราคารวมค่า  Factor  F</t>
  </si>
  <si>
    <t>7 %</t>
  </si>
  <si>
    <t xml:space="preserve">เอกสารเลขที่ </t>
  </si>
  <si>
    <t xml:space="preserve">1.3 งานระบบสุขาภิบาล และดับเพลิง </t>
  </si>
  <si>
    <t>โครงการก่อสร้าง</t>
  </si>
  <si>
    <t>ตร.ม.</t>
  </si>
  <si>
    <t xml:space="preserve"> </t>
  </si>
  <si>
    <t>รายการ</t>
  </si>
  <si>
    <t xml:space="preserve">สถานที่ก่อสร้าง    </t>
  </si>
  <si>
    <t>ลำดับ</t>
  </si>
  <si>
    <t>หน่วย</t>
  </si>
  <si>
    <t>จำนวน</t>
  </si>
  <si>
    <t>ค่าแรงงาน</t>
  </si>
  <si>
    <t>ต่อหน่วย</t>
  </si>
  <si>
    <t>ชุด</t>
  </si>
  <si>
    <t>ม.</t>
  </si>
  <si>
    <t>-</t>
  </si>
  <si>
    <t>สถานที่ก่อสร้าง</t>
  </si>
  <si>
    <t xml:space="preserve">ผู้ประมาณราคา     </t>
  </si>
  <si>
    <t xml:space="preserve">พื้นที่อาคาร </t>
  </si>
  <si>
    <t xml:space="preserve">ผู้ตรวจสอบ          </t>
  </si>
  <si>
    <t>ชั้น</t>
  </si>
  <si>
    <t xml:space="preserve">จำนวนชั้น </t>
  </si>
  <si>
    <t xml:space="preserve">โครงการก่อสร้าง </t>
  </si>
  <si>
    <t xml:space="preserve">สถานที่ก่อสร้าง </t>
  </si>
  <si>
    <t>พื้นที่อาคาร</t>
  </si>
  <si>
    <t>งานภูมิทัศน์</t>
  </si>
  <si>
    <t>(คิดเฉพาะค่าวัสดุและค่าแรงงานหรือทุนซึ่งยังไม่รวมค่าอำนวยการ ดอกเบี้ย กำไร และภาษี)</t>
  </si>
  <si>
    <t>งานสถาปัตยกรรม</t>
  </si>
  <si>
    <t>รวมค่างานกลุ่มงานที่ 1</t>
  </si>
  <si>
    <t>รวมค่างานกลุ่มงานที่ 2</t>
  </si>
  <si>
    <t>รวมค่างานกลุ่มงานที่ 3</t>
  </si>
  <si>
    <t>รวมค่างานส่วนที่ 1</t>
  </si>
  <si>
    <t>(คิดราคาผู้ผลิตหรือตัวแทนจำหน่ายซึ่งยังไม่รวมค่าภาษี)</t>
  </si>
  <si>
    <t>ระบบโสตทัศน์ , ระบบคอมพิวเตอร์</t>
  </si>
  <si>
    <t>รวมค่างานส่วนที่ 2</t>
  </si>
  <si>
    <t>หมวดค่าใช้จ่ายพิเศษตามข้อกำหนด เงื่อนไข และความจำเป็นต้องมี</t>
  </si>
  <si>
    <t>รวมค่างานส่วนที่ 3</t>
  </si>
  <si>
    <t>1. กลุ่มงานที่ 1</t>
  </si>
  <si>
    <t>ดอกเบี้ยเงินกู้</t>
  </si>
  <si>
    <t>Factor F</t>
  </si>
  <si>
    <t>ค่างานต้นทุน</t>
  </si>
  <si>
    <t>ผู้ปรับราคา/แก้ไข</t>
  </si>
  <si>
    <t xml:space="preserve">หมายเหตุ :  </t>
  </si>
  <si>
    <t xml:space="preserve"> - ปริมาณงานใน BOQ.นี้ไม่สามารถนำไปใช้อ้างอิงในการก่อสร้างจริงได้ ผู้เสนอราคาต้องเสนอตามแบบรูป</t>
  </si>
  <si>
    <t xml:space="preserve">   และเอกสารรายการประกอบแบบที่กำหนด</t>
  </si>
  <si>
    <t xml:space="preserve"> - บัญชีแสดงปริมาณวัสดุเป็นเอกสารราชการกองแบบแผน  กรมสนับสนุนบริการสุขภาพ</t>
  </si>
  <si>
    <r>
      <t>กลุ่มงานที่ 1</t>
    </r>
    <r>
      <rPr>
        <sz val="14"/>
        <color indexed="8"/>
        <rFont val="TH SarabunPSK"/>
        <family val="2"/>
      </rPr>
      <t xml:space="preserve"> </t>
    </r>
  </si>
  <si>
    <r>
      <t>กลุ่มงานที่ 2</t>
    </r>
    <r>
      <rPr>
        <sz val="14"/>
        <color indexed="8"/>
        <rFont val="TH SarabunPSK"/>
        <family val="2"/>
      </rPr>
      <t xml:space="preserve"> </t>
    </r>
  </si>
  <si>
    <r>
      <t>กลุ่มงานที่ 3</t>
    </r>
    <r>
      <rPr>
        <sz val="14"/>
        <color indexed="8"/>
        <rFont val="TH SarabunPSK"/>
        <family val="2"/>
      </rPr>
      <t xml:space="preserve"> </t>
    </r>
  </si>
  <si>
    <r>
      <t xml:space="preserve"> </t>
    </r>
    <r>
      <rPr>
        <sz val="14"/>
        <rFont val="TH SarabunPSK"/>
        <family val="2"/>
      </rPr>
      <t>(คิดในราคาเหมารวม ซึ่งรวมค่าใช้จ่ายและค่าภาษีไว้ด้วยแล้ว)</t>
    </r>
  </si>
  <si>
    <t>บาท</t>
  </si>
  <si>
    <t>รวมเงิน (1)+(2)+(3)</t>
  </si>
  <si>
    <t>คิดเป็นเงินทั้งสิ้นโดยประมาณ</t>
  </si>
  <si>
    <t>ม</t>
  </si>
  <si>
    <t>ส่วนที่ 1  ค่างานต้นทุน (คำนวณในราคาทุน)</t>
  </si>
  <si>
    <t>ส่วนที่ 2  หมวดงานครุภัณฑ์จัดซื้อ หรือสั่งซื้อ</t>
  </si>
  <si>
    <t xml:space="preserve">ส่วนที่ 3  ค่าใช้จ่ายพิเศษตามข้อกำหนดฯ (ถ้ามี) </t>
  </si>
  <si>
    <t>งานระบบเครื่องกล และระบบพิเศษอื่นๆ</t>
  </si>
  <si>
    <t xml:space="preserve">งานครุภัณฑ์จัดจ้าง หรือสั่งทำ </t>
  </si>
  <si>
    <t>งานตกแต่งภายในอาคาร</t>
  </si>
  <si>
    <t>งานผังบริเวณ และงานก่อสร้างประกอบอื่นๆ</t>
  </si>
  <si>
    <t>งานครุภัณฑ์จัดซื้อ หรือสั่งซื้อ</t>
  </si>
  <si>
    <t>ค่าวัสดุ</t>
  </si>
  <si>
    <t>รวมเงิน</t>
  </si>
  <si>
    <t>เป็นเงิน</t>
  </si>
  <si>
    <t>ส่วนที่ 1 ค่างานต้นทุน (คำนวณในราคาทุน)</t>
  </si>
  <si>
    <t>เหมา</t>
  </si>
  <si>
    <t>หมายเหตุ</t>
  </si>
  <si>
    <t>ราคาค่าวัสดุ สำนักดัชนีเศรษฐกิจการค้า  กระทรวงพาณิชย์  กรุงเทพฯ  ประจำเดือน</t>
  </si>
  <si>
    <t>บัญชีแสดงรายการก่อสร้างสำหรับงานก่อสร้างอาคาร</t>
  </si>
  <si>
    <t xml:space="preserve">แผ่น  </t>
  </si>
  <si>
    <t xml:space="preserve">จำนวนชั้น  </t>
  </si>
  <si>
    <t>ค่างานส่วนที่ 1 ค่างานต้นทุน  (คำนวณในราคาทุน)</t>
  </si>
  <si>
    <t>ค่างานส่วนที่ 2 หมวดงานครุภัณฑ์สั่งซื้อหรือจัดซื้อ</t>
  </si>
  <si>
    <t xml:space="preserve">ค่างานส่วนที่ 3  ค่าใช้จ่ายพิเศษตามข้อกำหนด (ถ้ามี) </t>
  </si>
  <si>
    <t xml:space="preserve">เฉลี่ยราคา </t>
  </si>
  <si>
    <t>บาท / ตร.ม.</t>
  </si>
  <si>
    <t xml:space="preserve">   ใช้เป็นราคาเพื่อประกอบแบบรูปและรายการในการขอตั้งงบประมาณเท่านั้น</t>
  </si>
  <si>
    <t>การคำนวณหาค่า Factor-F เฉลี่ย</t>
  </si>
  <si>
    <t>เงินล่วงหน้าจ่าย</t>
  </si>
  <si>
    <t>เงินประกันผลงานหัก</t>
  </si>
  <si>
    <t>ราคาค่าวัสดุและค่าแรงที่ประมาณราคาได้</t>
  </si>
  <si>
    <t>Factor F =</t>
  </si>
  <si>
    <r>
      <t>D - ((D-E)*(A-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)/(</t>
    </r>
    <r>
      <rPr>
        <b/>
        <sz val="18"/>
        <color indexed="10"/>
        <rFont val="CordiaUPC"/>
        <family val="2"/>
        <charset val="222"/>
      </rPr>
      <t>C</t>
    </r>
    <r>
      <rPr>
        <b/>
        <sz val="18"/>
        <rFont val="CordiaUPC"/>
        <family val="2"/>
        <charset val="222"/>
      </rPr>
      <t>-</t>
    </r>
    <r>
      <rPr>
        <b/>
        <sz val="18"/>
        <color indexed="12"/>
        <rFont val="CordiaUPC"/>
        <family val="2"/>
        <charset val="222"/>
      </rPr>
      <t>B</t>
    </r>
    <r>
      <rPr>
        <b/>
        <sz val="18"/>
        <rFont val="CordiaUPC"/>
        <family val="2"/>
        <charset val="222"/>
      </rPr>
      <t>))</t>
    </r>
  </si>
  <si>
    <t>ค่าภาษีมูลค่าเพิ่ม</t>
  </si>
  <si>
    <t>B</t>
  </si>
  <si>
    <t>B : ค่างานต้นทุนต่ำ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</si>
  <si>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</si>
  <si>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</si>
  <si>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</si>
  <si>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</si>
  <si>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</si>
  <si>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</si>
  <si>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</si>
  <si>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</si>
  <si>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</si>
  <si>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</si>
  <si>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</si>
  <si>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>รวม (1.5)</t>
  </si>
  <si>
    <t xml:space="preserve">  แจ้งราคาเมื่อเดือน</t>
  </si>
  <si>
    <t>รวม (1.6)</t>
  </si>
  <si>
    <t xml:space="preserve">1.4 งานระบบไฟฟ้า และสื่อสาร </t>
  </si>
  <si>
    <t xml:space="preserve">    1.5 งานระบบปรับอากาศและระบายอากาศ</t>
  </si>
  <si>
    <t>1.2 งานสถาปัตยกรรม</t>
  </si>
  <si>
    <r>
      <t xml:space="preserve">      ราคารวมค่าภาษีมูลค่าเพิ่ม (</t>
    </r>
    <r>
      <rPr>
        <b/>
        <sz val="14"/>
        <color theme="1"/>
        <rFont val="TH SarabunPSK"/>
        <family val="2"/>
      </rPr>
      <t xml:space="preserve">VAT)  </t>
    </r>
  </si>
  <si>
    <t xml:space="preserve">แบบเลขที่ </t>
  </si>
  <si>
    <t>เอกสารเลขที่</t>
  </si>
  <si>
    <t xml:space="preserve"> - ปริมาณงานใน BOQ.นี้เป็นแนวทางในการประมาณราคาเท่านั้น ผู้เสนอราคาจะต้องตรวจสอบ</t>
  </si>
  <si>
    <t xml:space="preserve">   ปริมาณที่ถูกต้องตามรูปแบบ และรายการก่อสร้างที่กำหนด</t>
  </si>
  <si>
    <t xml:space="preserve"> - หากต้องการใช้ BOQ.นี้ให้ผู้เสนอราคา กรอกรายละเอียด จะต้องลบปริมาณวัสดุ และราคาออกก่อน </t>
  </si>
  <si>
    <t>แบบเลขที่</t>
  </si>
  <si>
    <t>รวม (1.4.1)</t>
  </si>
  <si>
    <t>1.4.2 ระบบสัญญาณแจ้งเพลิงไหม้</t>
  </si>
  <si>
    <t>รวม (1.4.2)</t>
  </si>
  <si>
    <t>รวม (1.4.3)</t>
  </si>
  <si>
    <t>รวม (1.4.4)</t>
  </si>
  <si>
    <t xml:space="preserve">1.2.1 งานฝ้าเพดาน </t>
  </si>
  <si>
    <t xml:space="preserve">1.2.2 งานผนัง - ผิวผนัง </t>
  </si>
  <si>
    <t xml:space="preserve">1.2.3 งานผิวพื้น </t>
  </si>
  <si>
    <t xml:space="preserve">1.2.4 งานประตู - หน้าต่าง พร้อมอุปกรณ์ </t>
  </si>
  <si>
    <t>รวม (1.2.5)</t>
  </si>
  <si>
    <t xml:space="preserve">ประมาณราคาเมื่อวันที่       </t>
  </si>
  <si>
    <t>ตาราง Factor F  งานก่อสร้างอาคาร</t>
  </si>
  <si>
    <t xml:space="preserve">หลักเกณฑ์การคำนวนราคากลางงานก่อสร้างตามหนังสือกรมบัญชีกลาง </t>
  </si>
  <si>
    <t>หนังสือกรมบัญชีกลางที่ กค 0433.2/ว.499   ลว. 28 สิงหาคม  2566</t>
  </si>
  <si>
    <t>FACTOR . F  ประเภทงานอาคาร  เงื่อนไข - เงินล่วงหน้าจ่าย  0 % , - เงินประกันผลงานหัก  0 % , - ดอกเบี้ยเงินกู้  7 % , - ค่าภาษีมูลค่าเพิ่ม  7 %</t>
  </si>
  <si>
    <t xml:space="preserve">ระบบน้ำประปา      </t>
  </si>
  <si>
    <t xml:space="preserve">ท่อจ่ายน้ำประปาภายในอาคาร  PP-R PN10     </t>
  </si>
  <si>
    <t>DIA.50 มม.</t>
  </si>
  <si>
    <t>DIA.25 มม.</t>
  </si>
  <si>
    <t>DIA.20 มม.</t>
  </si>
  <si>
    <t>ข้อต่อและอุปกรณ์ท่อ</t>
  </si>
  <si>
    <t>อุปกรณ์ยึดและรองรับท่อ</t>
  </si>
  <si>
    <t>ทดสอบท่อ</t>
  </si>
  <si>
    <t xml:space="preserve">VALVE </t>
  </si>
  <si>
    <t xml:space="preserve">GATE VALVE     </t>
  </si>
  <si>
    <t>STOP VALVE</t>
  </si>
  <si>
    <t>DIA.15 มม.</t>
  </si>
  <si>
    <t>เมตร</t>
  </si>
  <si>
    <t>L/S</t>
  </si>
  <si>
    <t>รวม (1)</t>
  </si>
  <si>
    <t>ระบบระบายน้ำเสีย</t>
  </si>
  <si>
    <t xml:space="preserve"> VENT PIPE. PVC CLASS 8.5</t>
  </si>
  <si>
    <t xml:space="preserve"> - DIA.40 มม.</t>
  </si>
  <si>
    <t xml:space="preserve"> - DIA.50 มม.</t>
  </si>
  <si>
    <t>WASTE PIPE. PP Class B</t>
  </si>
  <si>
    <t xml:space="preserve"> - DIA.80 มม.</t>
  </si>
  <si>
    <t>DIA.40 มม.</t>
  </si>
  <si>
    <t>BALL CHECK VALVE</t>
  </si>
  <si>
    <t xml:space="preserve">CLEAN OUT (CO.)     </t>
  </si>
  <si>
    <t xml:space="preserve"> - ความจุ 30 ลิตร</t>
  </si>
  <si>
    <t>ถังสูบน้ำเสียสำเร็จรูป วางใต้ซิงค์</t>
  </si>
  <si>
    <t xml:space="preserve">อัตราการสูบ 100 ลิตร/นาที </t>
  </si>
  <si>
    <t>แรงดัน 5.5 เมตร พร้อมปั๊มสูบน้ำเสีย 280 W.</t>
  </si>
  <si>
    <t>รวม (2)</t>
  </si>
  <si>
    <t xml:space="preserve">ระบบดับเพลิง      </t>
  </si>
  <si>
    <t xml:space="preserve">เดินท่อน้ำดับเพลิง  BSP. SCH 40 ASTM-A53 SEAM      </t>
  </si>
  <si>
    <t>DIA.32 มม.</t>
  </si>
  <si>
    <t xml:space="preserve">งานระบบป้องกันไฟลาม      </t>
  </si>
  <si>
    <t>SPRINKLER HEAD QUICK RESPONSE</t>
  </si>
  <si>
    <t xml:space="preserve"> - PENDENT SPINKLER K 5.6</t>
  </si>
  <si>
    <t>SPRINKLER HEAD QUICK RESPONSE (MOVE)</t>
  </si>
  <si>
    <t>งาน</t>
  </si>
  <si>
    <t>รวม (3)</t>
  </si>
  <si>
    <t>รวม 1.3</t>
  </si>
  <si>
    <t>งานตู้เมนไฟฟ้าหลัก</t>
  </si>
  <si>
    <t>MINIATURE CIRCUIT BREAKER</t>
  </si>
  <si>
    <t>ACCESSORIES</t>
  </si>
  <si>
    <t>งานสายป้อน,วงจรย่อยและทางเดินสายไฟฟ้า</t>
  </si>
  <si>
    <t>สายไฟฟ้า (Cable &amp; Wire)</t>
  </si>
  <si>
    <t>2.1.1</t>
  </si>
  <si>
    <t>IEC 01 CABLE</t>
  </si>
  <si>
    <t xml:space="preserve">  - 16 Sq.mm</t>
  </si>
  <si>
    <t xml:space="preserve">  - 10 Sq.mm</t>
  </si>
  <si>
    <t xml:space="preserve">  - 6 Sq.mm</t>
  </si>
  <si>
    <t xml:space="preserve">  - 4 Sq.mm</t>
  </si>
  <si>
    <t xml:space="preserve">  - 2.5 Sq.mm</t>
  </si>
  <si>
    <t>ท่อร้อยสาย (CONDUIT)</t>
  </si>
  <si>
    <t>2.2.1</t>
  </si>
  <si>
    <t>EMT CONDUIT</t>
  </si>
  <si>
    <t>Dia 32mm.</t>
  </si>
  <si>
    <t>Dia 25mm.</t>
  </si>
  <si>
    <t>Dia 20mm.</t>
  </si>
  <si>
    <t>Dia 15mm.</t>
  </si>
  <si>
    <t>2.2.2</t>
  </si>
  <si>
    <t>งานระบบไฟฟ้าแสงสว่าง</t>
  </si>
  <si>
    <t>งานสวิทซ์ และ เต้ารับไฟฟ้า</t>
  </si>
  <si>
    <t xml:space="preserve">สวิทซ์ </t>
  </si>
  <si>
    <t>เต้ารับไฟฟ้า</t>
  </si>
  <si>
    <t>งานระบบแจ้งเหตุเพลิงไหม้</t>
  </si>
  <si>
    <t xml:space="preserve">DETECTOR </t>
  </si>
  <si>
    <t xml:space="preserve">  - SMOKE SENSORS  WITH BASE</t>
  </si>
  <si>
    <t xml:space="preserve">  - HEAT DETECTOR</t>
  </si>
  <si>
    <t xml:space="preserve">  -  MANUAL PULL  STATION</t>
  </si>
  <si>
    <t>ALARM DEVICE</t>
  </si>
  <si>
    <t xml:space="preserve">  -   ALARM  WITH STROBE LIGHT</t>
  </si>
  <si>
    <t>FIRE ALARM CABLE</t>
  </si>
  <si>
    <t xml:space="preserve">  - 2C- 2.5 Sq.mm. FRC</t>
  </si>
  <si>
    <t>TWISTED PAIRS 2.5 Sq.mm. W/SHIELD FRC</t>
  </si>
  <si>
    <t xml:space="preserve">  - TWISTED PAIRS 2.5 Sq.mm. W/SHIELD FRC</t>
  </si>
  <si>
    <t>EMT ,IMC CONDUIT</t>
  </si>
  <si>
    <t xml:space="preserve">  - Dia 15mm. EMT</t>
  </si>
  <si>
    <t>ตัว</t>
  </si>
  <si>
    <t>1.4.3 ระบบคอมพิวเตอร์และระบบโทรศัพท์</t>
  </si>
  <si>
    <t>CABLE</t>
  </si>
  <si>
    <t xml:space="preserve">  - CAT 6 UTP CABLE</t>
  </si>
  <si>
    <t>OUTLET</t>
  </si>
  <si>
    <t xml:space="preserve">  - TELEPHONE OUTLET (RJ45)</t>
  </si>
  <si>
    <t xml:space="preserve">  - COMPUTER OUTLET (RJ45)</t>
  </si>
  <si>
    <t>1.4.4 ระบบเสียงประกาศ</t>
  </si>
  <si>
    <t>2CX2.5Sq.mm.-VTF</t>
  </si>
  <si>
    <t>Dia 15mm. EMT</t>
  </si>
  <si>
    <t>1.4.5 งานระบบโทรทัศน์วงจรปิด</t>
  </si>
  <si>
    <t>COLOUR IP CCTV CAMERA</t>
  </si>
  <si>
    <t xml:space="preserve">  - CCTV CAMERA( DOME TYPE)</t>
  </si>
  <si>
    <t>CCTV CABLE</t>
  </si>
  <si>
    <t>รวม (1.4.5)</t>
  </si>
  <si>
    <t>1.4.1 ระบบไฟฟ้า</t>
  </si>
  <si>
    <t>ส่วนที่ 3  ค่าใช้จ่ายพิเศษ</t>
  </si>
  <si>
    <t>งานรื้อถอนระบบไฟฟ้าเดิม</t>
  </si>
  <si>
    <t>รวม ส่วนที่ 3</t>
  </si>
  <si>
    <t>งานระบบปรับอากาศ</t>
  </si>
  <si>
    <t xml:space="preserve">งานเครื่องปรับอากาศ </t>
  </si>
  <si>
    <t>อุปกรณ์แขวนโยงและรองรับการสั่นสะเทือน</t>
  </si>
  <si>
    <t>งานพัดลมระบายอากาศ</t>
  </si>
  <si>
    <t>FAN FILTER UNIT</t>
  </si>
  <si>
    <t xml:space="preserve">FFU-A (CAP. 200 CFM)   </t>
  </si>
  <si>
    <t>งานระบบท่อน้ำและอุปกรณ์</t>
  </si>
  <si>
    <t>CHILLED WATER PIPE BLACK STEEL PIPE SCH40</t>
  </si>
  <si>
    <t xml:space="preserve"> -</t>
  </si>
  <si>
    <t>ขนาดเส้นผ่านศูนย์กลาง 3/4 "</t>
  </si>
  <si>
    <t xml:space="preserve">FITTING </t>
  </si>
  <si>
    <t>CONDENSATE DRAIN PIPE PVC 8.5</t>
  </si>
  <si>
    <t>W/CLOSED CELL INSL.1/2"THICK</t>
  </si>
  <si>
    <t>CHILLED WATER PIPE INSULATION</t>
  </si>
  <si>
    <t>ขนาดเส้นผ่านศูนย์กลาง 1 "</t>
  </si>
  <si>
    <t>งานระบบท่อลม</t>
  </si>
  <si>
    <t xml:space="preserve"> AIR CONDITIONING DUCT  </t>
  </si>
  <si>
    <t>PID DUCT</t>
  </si>
  <si>
    <t>GALVANIZE STEEL SHEET FOR EXHAUST AIR</t>
  </si>
  <si>
    <t>เบอร์ 26</t>
  </si>
  <si>
    <t>ตร.ฟุต</t>
  </si>
  <si>
    <t>งานหัวจ่ายลมและตะแกรงลม</t>
  </si>
  <si>
    <t>หัวจ่ายลม  LINER BAR GRILL</t>
  </si>
  <si>
    <t>ขนาด 20"x4"</t>
  </si>
  <si>
    <t>ขนาด 40"x4"</t>
  </si>
  <si>
    <t>ขนาด 48"x4"</t>
  </si>
  <si>
    <t>ขนาด 80"x4"</t>
  </si>
  <si>
    <t>ขนาด 72"x4"</t>
  </si>
  <si>
    <t>หัวจ่ายลมเหลี่ยม 4 ทิศทาง  W/VD</t>
  </si>
  <si>
    <t>ขนาด 10"x10"</t>
  </si>
  <si>
    <t>หน้ากากดูดลมทิ้ง (EAG W/VD)</t>
  </si>
  <si>
    <t>ขนาด 6"x4"</t>
  </si>
  <si>
    <t>หน้ากากลมกลับ (RAG)</t>
  </si>
  <si>
    <t>ขนาด 48"x24"</t>
  </si>
  <si>
    <t>ชิ้น</t>
  </si>
  <si>
    <t>งานระบบไฟฟ้า</t>
  </si>
  <si>
    <t>งานสายไฟและท่อร้อยสาย</t>
  </si>
  <si>
    <t>ระบบแก๊สทางการแพทย์</t>
  </si>
  <si>
    <t>งาน TESTING, COMMISSIONING AND TRAINNG</t>
  </si>
  <si>
    <t>งานรื้อถอนระบบปรับอากาศและระบายอากาศเดิม</t>
  </si>
  <si>
    <t>ผนังใต้เคาน์เตอร์ด้านกระจกเงา ทาสี PT-7</t>
  </si>
  <si>
    <t>ผนังกรุกระเบื้อง CT-3</t>
  </si>
  <si>
    <t>set</t>
  </si>
  <si>
    <t>sq.m.</t>
  </si>
  <si>
    <t>Entrance hall</t>
  </si>
  <si>
    <t>ผนังกรุวอลเปเปอร์ WP-1</t>
  </si>
  <si>
    <t>บัวพื้นสำเร็จรูป สูง 5 ซม ทำสี PT-3</t>
  </si>
  <si>
    <t>บัวพื้นสำเร็จรูปทำสี PT-3</t>
  </si>
  <si>
    <t xml:space="preserve">บัวพื้นสำเร็จรูปทำสี PT-5 </t>
  </si>
  <si>
    <t>Reception hall  &amp; Lounge area 1</t>
  </si>
  <si>
    <t>ผนังกรุลามิเนต LM-1และเส้นอลูมิเนียมสีทองhairline</t>
  </si>
  <si>
    <t>ผนังซุ้มโค้งทำสีtexturePT-2  ช่องโค้งกรุอลูมิเนียมสีทองhairline</t>
  </si>
  <si>
    <t>ผนังกรุวีเนียร์หินST-1</t>
  </si>
  <si>
    <t>กรอบซุ้มประตูทางเข้าไม้ทำสีเทียบลามิเนตLM-1</t>
  </si>
  <si>
    <t xml:space="preserve">partitionสเตนเลสสีทองhairline patternตามแบบ </t>
  </si>
  <si>
    <t>กั้นระหว่าง Reception hall และ Coffee bar</t>
  </si>
  <si>
    <t>Coffee bar</t>
  </si>
  <si>
    <t>partitionสเตนเลสสีทองhairline patternตามแบบ</t>
  </si>
  <si>
    <t xml:space="preserve"> กั้นระหว่าง Coffee bar และ Corridor</t>
  </si>
  <si>
    <t>Lounge area 2</t>
  </si>
  <si>
    <t>ผนังทาสี PT-4</t>
  </si>
  <si>
    <t>บัวพื้นสำเร็จรูป ทำสีPT-3</t>
  </si>
  <si>
    <t>Corridor</t>
  </si>
  <si>
    <t>ผนังกรุลามิเนต LM-1และแผงบังรางเลื่อนประตูกรุ</t>
  </si>
  <si>
    <t xml:space="preserve">ลามิเนตLM-1 </t>
  </si>
  <si>
    <t>ผนังกรุกระเบื้อง CT-3 ที่ด้านหลังอ่างล้างมือ และกันเปื้อนที่</t>
  </si>
  <si>
    <t>ผนังด้านข้างอ่างล้างมือกรุกระเบื้องCT-3</t>
  </si>
  <si>
    <t>ผนังทาสีtexture PT-2 (ผนังโค้งด้านหลังที่นั่งคอยหน้าห้อง</t>
  </si>
  <si>
    <t>examและผนังซุ้มโค้ง)</t>
  </si>
  <si>
    <t>ผนังด้านบนทาสี PT-4  ด้านล่างทาสี PT-7</t>
  </si>
  <si>
    <t>Exam 1 , 2 , 3 , 4</t>
  </si>
  <si>
    <t>ตร.ม</t>
  </si>
  <si>
    <t>ผนังด้านหลังช่องวางของระหว่างตู้บนและตู้ล่าง</t>
  </si>
  <si>
    <t>กรุกระเบื้อง CT-3</t>
  </si>
  <si>
    <t>Men</t>
  </si>
  <si>
    <t xml:space="preserve">บัวสำเร็จรูปทำสี PT-5 </t>
  </si>
  <si>
    <t>Women</t>
  </si>
  <si>
    <t>ผนังด้านหลังช่องวางของระหว่างตู้บนและตู้ล่างกรุ</t>
  </si>
  <si>
    <t>กระเบื้อง CT-3</t>
  </si>
  <si>
    <t>ทำโครงสร้างรับน้ำหนักTVที่ผนัง</t>
  </si>
  <si>
    <t>บัวพื้นสำเร็จรูปทำสี PT-5</t>
  </si>
  <si>
    <t>ห้องแปะยาชา3</t>
  </si>
  <si>
    <t>ห้องแปะยาชา4</t>
  </si>
  <si>
    <t>ห้องLaser 1 , 2 , 3</t>
  </si>
  <si>
    <t>ห้องLaser 4</t>
  </si>
  <si>
    <t xml:space="preserve">ผนังกรุลอนสำเร็จรูปทำสี PT-5 </t>
  </si>
  <si>
    <t>ห้องLaser 5</t>
  </si>
  <si>
    <t>ผนังทาสี PT-7</t>
  </si>
  <si>
    <t>ห้องLaser 6</t>
  </si>
  <si>
    <t>ห้องLaser 7</t>
  </si>
  <si>
    <t>ห้องแปะยาชา 1 , 2</t>
  </si>
  <si>
    <t>ห้องLaser 8 , 9 และห้องBody 1 , 2</t>
  </si>
  <si>
    <t>ห้องOperation 1 , 2</t>
  </si>
  <si>
    <t>ห้องขูดเชื้อ</t>
  </si>
  <si>
    <t>ผนังด้านอ่างล้างมือกรุกระเบื้อง CT-3</t>
  </si>
  <si>
    <t>ห้องเจาะเลือด</t>
  </si>
  <si>
    <t>ห้องStorage 1</t>
  </si>
  <si>
    <t>รวม 1.2.2</t>
  </si>
  <si>
    <t>ประตู D-1 บานเลื่อนอัตโนมัติตามระบุในแบบ</t>
  </si>
  <si>
    <t>Exam 1</t>
  </si>
  <si>
    <t xml:space="preserve">ประตูD-2 </t>
  </si>
  <si>
    <t>ครีบวงกบอลูมิเนียมทำสีดำด้าน</t>
  </si>
  <si>
    <t>Exam 2</t>
  </si>
  <si>
    <t>Exam 3</t>
  </si>
  <si>
    <t>Exam 4</t>
  </si>
  <si>
    <t xml:space="preserve">ประตูD-3 </t>
  </si>
  <si>
    <t>ครีบวงกบของประตูD-2เป็นอลูมิเนียมทำสีดำด้าน</t>
  </si>
  <si>
    <t>ครีบวงกบของประตูD-3เป็นไม้เนื้อแข็งทำสีเดียวกับผนัง</t>
  </si>
  <si>
    <t>ห้องแปะยาชา 1</t>
  </si>
  <si>
    <t>ห้องแปะยาชา2</t>
  </si>
  <si>
    <t>ห้องLaser 1</t>
  </si>
  <si>
    <t>ห้องLaser 2</t>
  </si>
  <si>
    <t>ห้องLaser 3</t>
  </si>
  <si>
    <t>ห้องLaser 8</t>
  </si>
  <si>
    <t>ห้องLaser 9</t>
  </si>
  <si>
    <t>ห้องBody 1</t>
  </si>
  <si>
    <t>ห้องBody 2</t>
  </si>
  <si>
    <t>ห้องOperation 1</t>
  </si>
  <si>
    <t>ห้องOperation 2</t>
  </si>
  <si>
    <t>ประตูD-6</t>
  </si>
  <si>
    <t>ครีบวงกบของประตูD-2 และ D-6เป็นอลูมิเนียมทำสีดำด้าน</t>
  </si>
  <si>
    <t>ครีบวงกบของประตูD-2 เป็นอลูมิเนียมทำสีดำด้าน</t>
  </si>
  <si>
    <t>ห้องStorage 2</t>
  </si>
  <si>
    <t xml:space="preserve">ประตูD-4 </t>
  </si>
  <si>
    <t>ครีบวงกบของประตูD-4 เป็นอลูมิเนียมทำสีดำด้าน</t>
  </si>
  <si>
    <t>โครงสร้างรองรับน้ำหนักchandelier</t>
  </si>
  <si>
    <t>โครงสร้างรองรับน้ำหนักpendant</t>
  </si>
  <si>
    <t>ทำโครงสร้างในฝ้ารองรับน้ำหนักของฉากถ่ายรูปตำแหน่งตามแบบระบุ</t>
  </si>
  <si>
    <t>ทำโครงสร้างในฝ้ารองรับน้ำหนักของpendant</t>
  </si>
  <si>
    <t>ทำโครงสร้างในฝ้ารองรับน้ำหนักของTV</t>
  </si>
  <si>
    <t>หลืบม่านใหม่ทำสี PT-1</t>
  </si>
  <si>
    <t>หลืบติดตั้งม่านแบ่งพื้นที่ห้องแปะยาชาให้เสริมโครงรับน้ำหนักม่าน ทำสีPT-1</t>
  </si>
  <si>
    <t>รวม 1.2.1</t>
  </si>
  <si>
    <t>พื้นปูไวนิล VN-1 patternลายตรง</t>
  </si>
  <si>
    <t>พื้นปูไวนิล VN-2 patternลายก้างปลา</t>
  </si>
  <si>
    <t>พื้นหน้าทางเข้าปูไวนิล VN-1 patternลายตรงฝังเส้นอลูมิเนียม</t>
  </si>
  <si>
    <t>รวม 1.2.3</t>
  </si>
  <si>
    <t xml:space="preserve">กลุ่มงานที่ 2 </t>
  </si>
  <si>
    <t xml:space="preserve">2.1 งานครุภัณฑ์จัดจ้าง หรือสั่งทำ </t>
  </si>
  <si>
    <t>ตู้เตี้ยด้านหลังreception counter กรุลามิเนตLM-1</t>
  </si>
  <si>
    <t>ที่นั่งคอยหน้าห้องExam กรุผ้าFB-1  ฐานที่นั่งกรุลามิเนตLM-1</t>
  </si>
  <si>
    <t>ที่นั่งคอยหน้าห้องMen กรุผ้าFB-1  ฐานที่นั่งกรุลามิเนตLM-1</t>
  </si>
  <si>
    <t>กระจกเงาซ่อนไฟ</t>
  </si>
  <si>
    <t xml:space="preserve">ตู้ภายนอกและภายในกรุลามิเนต LM-2  topกรุหินST-4  </t>
  </si>
  <si>
    <t>กรุวีเนียร์หินST-1  หน้าบานทำสีPT-6  ด้านในลิ้นชักกรุ</t>
  </si>
  <si>
    <t>ลามิเนตLM-4</t>
  </si>
  <si>
    <t>ที่นั่งคอยบุผ้า FB-1 ฐานที่นั่งกรุลามิเนตLM-1และpartition</t>
  </si>
  <si>
    <t xml:space="preserve">กระจกลามิเนตGL-1กรอบอลูมิเนียมสีทองhairline </t>
  </si>
  <si>
    <t>กระจกลามิเนตGL-1กรอบอลูมิเนียมสีทองhairline</t>
  </si>
  <si>
    <t xml:space="preserve">ตู้pantry ด้านบนกรุลามิเนตLM-2 ด้านล่างกรุลามิเนตLM-3 </t>
  </si>
  <si>
    <t>ตกแต่งด้วยอลูมิเนียมสีทองhairlineตามแบบระบุ topกรุหิน</t>
  </si>
  <si>
    <t>ST-2  ส่วนชั้นวางของกรุลามิเนตLM-2ตกแต่งด้วยแถบ</t>
  </si>
  <si>
    <t xml:space="preserve">อลูมิเนียมสีทองhairline </t>
  </si>
  <si>
    <t xml:space="preserve">โต๊ะบาร์ topกรุหินST-2  ใต้topกรุลามิเนตLM-3  </t>
  </si>
  <si>
    <t xml:space="preserve">ขาโต๊ะกรุวีเนียร์หิน ST-1  </t>
  </si>
  <si>
    <t xml:space="preserve">เคาท์เตอร์อ่างล้างมือ topกรุหินST-2  ตัวตู้กรุลามิเนตLM-1  </t>
  </si>
  <si>
    <t xml:space="preserve">ส่วนตู้เหนืออ่างล้างมือสำหรับใส่กล่องทิชชู่กรุกระเบื้องCT-3 </t>
  </si>
  <si>
    <t xml:space="preserve">เคาท์เตอร์nurse station(หน้าห้องLaser 1,2)  topกรุหินST-2 </t>
  </si>
  <si>
    <t xml:space="preserve">ด้านหน้าและด้านข้างกรุวีเนียร์หินST-1  ตัวตู้ทำสีPT-6  </t>
  </si>
  <si>
    <t>ส่วนด้านในลิ้นชักกรุลามิเนตLM-4</t>
  </si>
  <si>
    <t>เคาท์เตอร์nurse station(หน้าห้องstorage2)  topกรุหินST-2</t>
  </si>
  <si>
    <t xml:space="preserve">ด้านหน้าและด้านข้างกรุวีเนียร์หินST-1  ตัวตู้ทำสีPT-6 </t>
  </si>
  <si>
    <t xml:space="preserve"> ส่วนด้านในลิ้นชักกรุลามิเนตLM-4</t>
  </si>
  <si>
    <t>ตู้เก็บของข้างNurse station (รูปด้านM) กรุลามิเนตLM-4</t>
  </si>
  <si>
    <t xml:space="preserve">ตู้สูงเก็บของ ภายนอกทำสีPT-5  ภายในตู้กรุลามิเนตLM-4 </t>
  </si>
  <si>
    <t xml:space="preserve">ช่องวางของกรุหินST-4  </t>
  </si>
  <si>
    <t xml:space="preserve">ตู้เก็บของเหนือโต๊ะทำงาน ภายนอกทำสีPT-5  </t>
  </si>
  <si>
    <t xml:space="preserve">ภายในตู้กรุลามิเนตLM-4 </t>
  </si>
  <si>
    <t xml:space="preserve">โต๊ะทำงาน topกรุหินST-4  ตัวโต๊ะภายนอกทำสีPT-5  </t>
  </si>
  <si>
    <t>ภายในตู้กรุลามิเนตLM-4</t>
  </si>
  <si>
    <t xml:space="preserve">ช่องวางของกรุหินST-4 </t>
  </si>
  <si>
    <t xml:space="preserve">โต๊ะทำงาน topกรุหินST-4  ตัวโต๊ะภายนอกทำสีPT-5 </t>
  </si>
  <si>
    <t>ช่องวางของกรุหินST-4</t>
  </si>
  <si>
    <t>ตู้เก็บของเหนือโต๊ะทำงาน ภายนอกทำสีPT-5  ภายในตู้กรุ</t>
  </si>
  <si>
    <t xml:space="preserve">ลามิเนตLM-4 </t>
  </si>
  <si>
    <t>โต๊ะทำงาน topกรุหินST-4  ตัวโต๊ะภายนอกทำสีPT-5  ภายใน</t>
  </si>
  <si>
    <t>ตู้กรุลามิเนตLM-4</t>
  </si>
  <si>
    <t>เคาท์เตอร์อ่างล้างมือและแต่งหน้า topและกันเปื้อนกรุหิน</t>
  </si>
  <si>
    <t xml:space="preserve">ST-2 ใต้topกรุลามิเนตLM-4 </t>
  </si>
  <si>
    <t>ตู้ในห้องเปลี่ยนเสื้อผ้า topกรุหินST-2 ตัวตู้ทั้งภายในภายนอก</t>
  </si>
  <si>
    <t>กรุลามิเนต LM-4</t>
  </si>
  <si>
    <t xml:space="preserve">ตู้สูงหน้าบานกรุลอนสำเร็จรูปทำสีPT-5  ภายนอกทำสีPT-5 </t>
  </si>
  <si>
    <t xml:space="preserve">ส่วนภายในกรุลามิเนตLM-4   ช่องวางของกรุหินST-4 </t>
  </si>
  <si>
    <t>ตู้สูงหน้าบานกรุลอนสำเร็จรูปทำสีPT-5  ภายนอกทำสีPT-5</t>
  </si>
  <si>
    <t xml:space="preserve"> ส่วนภายในกรุลามิเนตLM-4   ช่องวางของกรุหินST-4 </t>
  </si>
  <si>
    <t xml:space="preserve">เคาท์เตอร์อ่างล้างมือ topกรุหินST-2  ตัวตู้กรุลามิเนตLM-1 </t>
  </si>
  <si>
    <t>ส่วนตู้เหนืออ่างล้างหน้าสำหรับใส่กล่องทิชชู่กรุกระเบื้องCT-3</t>
  </si>
  <si>
    <t>ตู้หน้าบานและภายนอกตู้กรุลามิเนต LM-1  ส่วนภายใน</t>
  </si>
  <si>
    <t xml:space="preserve">กรุลามิเนตLM-4   topและกันเปื้อนกรุหินST-4  </t>
  </si>
  <si>
    <t>เคาท์เตอร์อ่างล้างมือ topกรุหินST-6  หน้าบานและภายนอก</t>
  </si>
  <si>
    <t>กรุลามิเนต LM-1  ภายในตู้กรุลามิเนตLM-4</t>
  </si>
  <si>
    <t>ตู้สูงหน้าบานและภายนอกกรุลามิเนต LM-1 ส่วนภายใน</t>
  </si>
  <si>
    <t xml:space="preserve">กรุลามิเนตLM-4   ช่องวางของกรุหินST-4  </t>
  </si>
  <si>
    <t xml:space="preserve">ส่วนภายในกรุลามิเนตLM-4   topกรุหินST-4  </t>
  </si>
  <si>
    <t xml:space="preserve">ตู้สูงหน้าบานกรุลอนสำเร็จรูปทำสีPT-5  ภายนอกทำสีPT-5  </t>
  </si>
  <si>
    <t xml:space="preserve"> ส่วนภายในกรุลามิเนตLM-4   topกรุหินST-4</t>
  </si>
  <si>
    <t xml:space="preserve">ส่วนภายในกรุลามิเนตLM-4   topกรุหินST-4 </t>
  </si>
  <si>
    <t xml:space="preserve"> ส่วนภายในกรุลามิเนตLM-4   topกรุหินST-4  </t>
  </si>
  <si>
    <t xml:space="preserve">ตู้สูงบริเวณซอกเสา หน้าบานกรุลอนสำเร็จรูปทำสีPT-5  </t>
  </si>
  <si>
    <t xml:space="preserve">ภายนอกทำสีPT-5 ส่วนภายในกรุลามิเนตLM-4 </t>
  </si>
  <si>
    <t>รวม 2.1</t>
  </si>
  <si>
    <t>2.2 งานตกแต่งภายในอาคาร</t>
  </si>
  <si>
    <t>รวม 2.2</t>
  </si>
  <si>
    <t>งานรื้อถอนผนังเดิม</t>
  </si>
  <si>
    <t>ผนังกรุไฟเบอร์ซีเมนต์ หนา 12 มม. ชนิดขอบเรียบทั้ง 2 ด้าน</t>
  </si>
  <si>
    <t>กรุฉนวนกันเสียงหนา 50 มม.รุ่น Zound Block SO50</t>
  </si>
  <si>
    <t>โครงเคร่าเหล็กชุบสังกะสี</t>
  </si>
  <si>
    <t>จำนวนเงิน</t>
  </si>
  <si>
    <t>ราคาค่าก่อสร้าง</t>
  </si>
  <si>
    <t>เอกชน</t>
  </si>
  <si>
    <t xml:space="preserve">     1        ชั้น</t>
  </si>
  <si>
    <t>ทำโครงสร้างในฝ้ารองรับน้ำหนักของ pendant</t>
  </si>
  <si>
    <t>ห้องBody 1 , 2</t>
  </si>
  <si>
    <t>ห้องLaser 1 ถึง 9</t>
  </si>
  <si>
    <t>ห้องOperation 1 ถึง 2 , ห้องขูดเชื้อ , ห้องเจาะเลือด , ห้องStorage 1 ถึง 2</t>
  </si>
  <si>
    <t>ห้องแปะยาชา 1 ถึง 2</t>
  </si>
  <si>
    <t>ห้องแปะยาชา 3 ถึง 4</t>
  </si>
  <si>
    <t>Men และ Women</t>
  </si>
  <si>
    <t>ห้องแปะยาชา 1 ถึง 4</t>
  </si>
  <si>
    <t>ห้องBody 1 ถึง 2</t>
  </si>
  <si>
    <t>ห้องOperation 1 ถึง 2</t>
  </si>
  <si>
    <t>Men  และ  Women</t>
  </si>
  <si>
    <t>Exam 1 ถึง 4</t>
  </si>
  <si>
    <t>m.</t>
  </si>
  <si>
    <t xml:space="preserve">หลืบไฟทำสีPT-1 </t>
  </si>
  <si>
    <t>Exam 2 ถึง 3</t>
  </si>
  <si>
    <t>หลืบไฟ และหลืบม่าน</t>
  </si>
  <si>
    <t>ปรับย้ายตำแหน่ง FCU-12A-14 (วาล์วและอุปกรณ์ใช้ของเดิม)</t>
  </si>
  <si>
    <t>เหล็กยึดท่อ</t>
  </si>
  <si>
    <t>ทดสอบ ทำความสะอาด ทาสี</t>
  </si>
  <si>
    <t>FITTING /HANGER /GLUE/PVC /TAPE &amp; ACCESSORIES</t>
  </si>
  <si>
    <t>GLUE, PVC, TAPE &amp; ACCESSORIES</t>
  </si>
  <si>
    <t>HANGING - SUPPORT &amp; ACCESSORIES</t>
  </si>
  <si>
    <t>FITTING &amp; ACCESSORIES</t>
  </si>
  <si>
    <t>HANGER &amp; SUPPORT</t>
  </si>
  <si>
    <t>MEDICAL WALL OUTLET - RECESSED TYPE</t>
  </si>
  <si>
    <t>OXYGEN OUTLET</t>
  </si>
  <si>
    <t>MEDICAL VACUUM OUTLET</t>
  </si>
  <si>
    <t xml:space="preserve">WALL SLIDE </t>
  </si>
  <si>
    <t>ท่อทองแดง ASTM B819 TYPE L</t>
  </si>
  <si>
    <t xml:space="preserve">   -   1/2" (15 MM)</t>
  </si>
  <si>
    <t xml:space="preserve">   -  HANGER &amp; SUPPORT </t>
  </si>
  <si>
    <t xml:space="preserve">   -  ค่าทำความสะอาดท่อ </t>
  </si>
  <si>
    <t xml:space="preserve">   -  ค่าทาสี</t>
  </si>
  <si>
    <t>ท่อทองแดง ASTM B88 TYPE L</t>
  </si>
  <si>
    <t xml:space="preserve">   -   3/4" (22 MM)</t>
  </si>
  <si>
    <t>งานเชื่อมต่อท่อก๊าซเดิมกับระบบก๊าซใหม่</t>
  </si>
  <si>
    <t>งานรื้อถอนระบบแก๊สทางการแพทย์</t>
  </si>
  <si>
    <t>reception counter top กรุหินST-2   ด้านหน้าและด้านข้าง</t>
  </si>
  <si>
    <t>งานทาสีผนังตกแต่งภายใน</t>
  </si>
  <si>
    <t>ห้องLaser 5 ถึง 7</t>
  </si>
  <si>
    <t>ห้องขูดเชื้อ และห้องเจาะเลือด</t>
  </si>
  <si>
    <t>Exam 1 ถึง 4 , Men , Women , ห้องแปะยาชา 1 ถึง 4 ,</t>
  </si>
  <si>
    <t xml:space="preserve">ห้อง Laser 1 ถึง 4 , ห้องLaser 8 ถึง 9 , ห้องBody 1 ถึง 2 ,  </t>
  </si>
  <si>
    <t>ผนังทาสี PT-4  (อยู่ในหมวดงานทาสี)</t>
  </si>
  <si>
    <t>ผนังด้านบนทาสี PT-4  ด้านล่างทาสี PT-7 (อยู่ในหมวดงานทาสี)</t>
  </si>
  <si>
    <t>ผนังทาสี PT-7  (อยู่ในหมวดงานทาสี)</t>
  </si>
  <si>
    <t>ผนังกระจกเทมเปอร์</t>
  </si>
  <si>
    <t xml:space="preserve">1.2.5 งานทาสี </t>
  </si>
  <si>
    <t>งานทาสีฝ้าเพดาน</t>
  </si>
  <si>
    <t xml:space="preserve">ฝ้าเพดานยิปซั่มบอร์ดหนา 9 มม. C-Line </t>
  </si>
  <si>
    <t>ฝ้าเพดานยิปซั่มบอร์ดหนา 9 มม. C-Line</t>
  </si>
  <si>
    <t>หลืบไฟ</t>
  </si>
  <si>
    <t>หลืบม่านใหม่</t>
  </si>
  <si>
    <t>ฝ้าเพดานใหม่ทำสี PT-1</t>
  </si>
  <si>
    <t>Lounge area 2 , Corridor และห้องStorage 1 ถึง 2</t>
  </si>
  <si>
    <t>ตู้</t>
  </si>
  <si>
    <t>RCBO 1P-20A 6KA.IC</t>
  </si>
  <si>
    <t xml:space="preserve">  - ACCESSORIES</t>
  </si>
  <si>
    <t xml:space="preserve"> - โคมดาวน์ไลท์ LED 14W  (RD01)</t>
  </si>
  <si>
    <t xml:space="preserve"> - โคมดาวน์ไลท์ LED 14W  (RD02)</t>
  </si>
  <si>
    <t xml:space="preserve"> - โคมดาวน์ไลท์ LED 14W  (RD03)</t>
  </si>
  <si>
    <t xml:space="preserve"> - โคมดาวน์ไลท์ LED 6W  (RA01)</t>
  </si>
  <si>
    <t xml:space="preserve"> - LED STRIP LIGHT 14.4W/M พร้อมราง ALUMINIUM  (LED01)</t>
  </si>
  <si>
    <t xml:space="preserve"> - LED STRIP LIGHT 14.4W/M พร้อมราง ALUMINIUM  (LED02)</t>
  </si>
  <si>
    <t xml:space="preserve"> - SWITCHING POWER SUPPLY FOR LED STRIP LIGHT</t>
  </si>
  <si>
    <t xml:space="preserve"> - โคม PANEL LED 36W ขนาด 30 x 120 cm. (F01)</t>
  </si>
  <si>
    <t xml:space="preserve"> - โคม PANDANT</t>
  </si>
  <si>
    <t xml:space="preserve"> - โคม CHANDELIER</t>
  </si>
  <si>
    <t xml:space="preserve"> - EMERGENCY LIGHT LED 2x9W BACKUP TIME 3Hrs.</t>
  </si>
  <si>
    <t xml:space="preserve"> - LED EMERGENCY DOWNLIGHT 9W</t>
  </si>
  <si>
    <t xml:space="preserve"> - EXIT SIGN LED 10W</t>
  </si>
  <si>
    <t xml:space="preserve"> - โคมไฟผ่าตัดแบบติดผนัง</t>
  </si>
  <si>
    <t xml:space="preserve"> - JUNCTION BOX </t>
  </si>
  <si>
    <t xml:space="preserve"> - 1-Gang SWITH  16A. 250V.</t>
  </si>
  <si>
    <t xml:space="preserve"> - 2-Gang SWITCH  16A. 250V.</t>
  </si>
  <si>
    <t xml:space="preserve"> - 3-Gang SWITCH  16A. 250V.</t>
  </si>
  <si>
    <t xml:space="preserve"> - 4-Gang SWITCH  16A. 250V.</t>
  </si>
  <si>
    <t xml:space="preserve"> - PANEL SWITCH 12-Gang SWITCH  16A. 250V.</t>
  </si>
  <si>
    <t xml:space="preserve"> - PANEL SWITCH 14-Gang SWITCH  16A. 250V.</t>
  </si>
  <si>
    <t xml:space="preserve"> - DUPLEX RECEPTACLE 20A. W/G.</t>
  </si>
  <si>
    <t xml:space="preserve"> - DUPLEX RECEPTACLE 20A. W/G. WP</t>
  </si>
  <si>
    <t xml:space="preserve"> - DUPLEX RECEPTACLE 20A. W/G. W/USB</t>
  </si>
  <si>
    <t xml:space="preserve"> - POWER OUTLET 1P 32A</t>
  </si>
  <si>
    <t xml:space="preserve"> - JUNCTION BOX AUTO DOOR</t>
  </si>
  <si>
    <t xml:space="preserve"> - JUNCTION BOX FFU</t>
  </si>
  <si>
    <t xml:space="preserve"> - JUNCTION BOX FC</t>
  </si>
  <si>
    <t xml:space="preserve"> - JUNCTION BOX FC (NEW)</t>
  </si>
  <si>
    <t xml:space="preserve"> - JUNCTION BOX AF</t>
  </si>
  <si>
    <t xml:space="preserve"> - JUNCTION BOX PUMP</t>
  </si>
  <si>
    <t xml:space="preserve">  - Dia 15mm. IMC</t>
  </si>
  <si>
    <t xml:space="preserve">  - Dia 25mm. EMT</t>
  </si>
  <si>
    <t xml:space="preserve">  - Dia 20mm. EMT</t>
  </si>
  <si>
    <t>SOUND RACK</t>
  </si>
  <si>
    <t>LOUDSPEAKER 6 W</t>
  </si>
  <si>
    <t>VOLUME CONTROL</t>
  </si>
  <si>
    <t>1.4.6 งานระบบโทรทัศน์</t>
  </si>
  <si>
    <t xml:space="preserve">  - TV OUTLET </t>
  </si>
  <si>
    <t>TV CABLE</t>
  </si>
  <si>
    <t xml:space="preserve">  - RG-6 CABLE</t>
  </si>
  <si>
    <t>1.6.1 ระบบแก๊สทางการแพทย์</t>
  </si>
  <si>
    <t>1.6 งานระบบเครื่องกล และระบบพิเศษอื่นๆ</t>
  </si>
  <si>
    <t>1.6.1</t>
  </si>
  <si>
    <t>งานผ้าใบป้องกันฝุ่น</t>
  </si>
  <si>
    <t xml:space="preserve">  742    ตร.ม.</t>
  </si>
  <si>
    <t xml:space="preserve">ส่วนราชการ  กองแบบแผน กรมสนับสนุนบริการสุขภาพ กระทรวงสาธารณสุข </t>
  </si>
  <si>
    <t>ราคาค่าแรงงานตามบัญชีค่าแรงงาน / ค่าดำเนินการ สำหรับถอดแบบคำนวนราคากลางงานก่อสร้าง    มีนาคม 2566</t>
  </si>
  <si>
    <t xml:space="preserve">13-12249-9666770-67 </t>
  </si>
  <si>
    <t xml:space="preserve">เอกสารเลขที่ 13-12249-9666770-67 </t>
  </si>
  <si>
    <t>งานปรับปรุงศูนย์บริการสู่ความเป็นเลิศ (PREMIUM CLINIC)</t>
  </si>
  <si>
    <t>พฤศจิกายน 2567</t>
  </si>
  <si>
    <t>หลักเกณฑ์การคำนวณค่า FACTOR F  ตามหนังสือกรมบัญชีกลาง ที่ กค 0433.2/ว 499  ลงวันที่  28 สิงหาคม 2566</t>
  </si>
  <si>
    <t>LP12A/2  Main 3P 50AT/100F</t>
  </si>
  <si>
    <t>ELP12A/2 Main 3P 50AT/100F</t>
  </si>
  <si>
    <t>LPAC12A/2  Main 3P 40AT/100F</t>
  </si>
  <si>
    <t>ถังดักไขมันสำเร็จรูป</t>
  </si>
  <si>
    <t>RCBO 3P-32A 6KA.IC</t>
  </si>
  <si>
    <t>RCBO 1P-16A 6KA.IC</t>
  </si>
  <si>
    <t>งานรื้อถอน</t>
  </si>
  <si>
    <t>1.1 งานรื้อถอน</t>
  </si>
  <si>
    <t>(ตัวอักษร)</t>
  </si>
  <si>
    <t>ชั้น 12A สถาบันโรคผิวหนัง กรมการแพทย์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</si>
</sst>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(* #,##0_);_(* \(#,##0\);_(* &quot;-&quot;_);_(@_)"/>
    <numFmt numFmtId="43" formatCode="_(* #,##0.00_);_(* \(#,##0.00\);_(* &quot;-&quot;??_);_(@_)"/>
    <numFmt numFmtId="187" formatCode="_-* #,##0.00_-;\-* #,##0.00_-;_-* &quot;-&quot;??_-;_-@_-"/>
    <numFmt numFmtId="188" formatCode="_(* #,##0_);_(* \(#,##0\);_(* &quot;-&quot;??_);_(@_)"/>
    <numFmt numFmtId="189" formatCode="0.0000"/>
    <numFmt numFmtId="190" formatCode="0.0"/>
    <numFmt numFmtId="191" formatCode="_-* #,##0_-;\-* #,##0_-;_-* &quot;-&quot;??_-;_-@_-"/>
    <numFmt numFmtId="192" formatCode="#,##0\ \ "/>
    <numFmt numFmtId="193" formatCode="0.00000"/>
    <numFmt numFmtId="194" formatCode="#,##0.0_);\(#,##0.0\)"/>
    <numFmt numFmtId="195" formatCode="#,##0.0000;[Red]\-#,##0.0000"/>
    <numFmt numFmtId="196" formatCode="\t0.00E+00"/>
    <numFmt numFmtId="197" formatCode="&quot;฿&quot;\t#,##0_);\(&quot;฿&quot;\t#,##0\)"/>
    <numFmt numFmtId="198" formatCode="\ว\ว\/\ด\ด\/\ป\ป"/>
    <numFmt numFmtId="199" formatCode="dd\-mmm\-yy_)"/>
    <numFmt numFmtId="200" formatCode="#,##0\ &quot;F&quot;;[Red]\-#,##0\ &quot;F&quot;"/>
    <numFmt numFmtId="201" formatCode="0.0&quot;  &quot;"/>
    <numFmt numFmtId="202" formatCode="&quot;\&quot;#,##0;[Red]&quot;\&quot;\-#,##0"/>
    <numFmt numFmtId="203" formatCode="_ * #,##0_ ;_ * \-#,##0_ ;_ * &quot;-&quot;_ ;_ @_ "/>
    <numFmt numFmtId="204" formatCode="_ * #,##0.00_ ;_ * \-#,##0.00_ ;_ * &quot;-&quot;??_ ;_ @_ "/>
    <numFmt numFmtId="205" formatCode="_-* #,##0.00000_-;\-* #,##0.00000_-;_-* &quot;-&quot;??_-;_-@_-"/>
    <numFmt numFmtId="206" formatCode="_-* #,##0.0000_-;\-* #,##0.0000_-;_-* &quot;-&quot;??_-;_-@_-"/>
    <numFmt numFmtId="207" formatCode="_ &quot;\&quot;* #,##0_ ;_ &quot;\&quot;* \-#,##0_ ;_ &quot;\&quot;* &quot;-&quot;_ ;_ @_ "/>
    <numFmt numFmtId="208" formatCode="_ &quot;\&quot;* #,##0.00_ ;_ &quot;\&quot;* \-#,##0.00_ ;_ &quot;\&quot;* &quot;-&quot;??_ ;_ @_ "/>
  </numFmts>
  <fonts count="90">
    <font>
      <sz val="14"/>
      <name val="AngsanaUPC"/>
    </font>
    <font>
      <sz val="14"/>
      <name val="AngsanaUPC"/>
      <family val="1"/>
    </font>
    <font>
      <sz val="12"/>
      <name val="EucrosiaUPC"/>
      <family val="1"/>
    </font>
    <font>
      <sz val="14"/>
      <name val="SV Rojchana"/>
    </font>
    <font>
      <sz val="11"/>
      <name val="?? ?????"/>
      <family val="3"/>
      <charset val="255"/>
    </font>
    <font>
      <sz val="10"/>
      <name val="Arial"/>
      <family val="2"/>
    </font>
    <font>
      <sz val="10"/>
      <name val="Helv"/>
      <family val="2"/>
    </font>
    <font>
      <sz val="16"/>
      <name val="DilleniaUPC"/>
      <family val="1"/>
    </font>
    <font>
      <sz val="11"/>
      <name val="??"/>
      <family val="1"/>
    </font>
    <font>
      <sz val="12"/>
      <name val="Helv"/>
      <family val="2"/>
    </font>
    <font>
      <sz val="12"/>
      <name val="Times New Roman"/>
      <family val="1"/>
    </font>
    <font>
      <sz val="12"/>
      <name val="????"/>
      <charset val="136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Cordia New"/>
      <family val="3"/>
    </font>
    <font>
      <u/>
      <sz val="12"/>
      <color indexed="36"/>
      <name val="EucrosiaUPC"/>
      <family val="1"/>
    </font>
    <font>
      <u/>
      <sz val="12"/>
      <color indexed="12"/>
      <name val="EucrosiaUPC"/>
      <family val="1"/>
    </font>
    <font>
      <sz val="10"/>
      <name val="Arial"/>
      <family val="2"/>
    </font>
    <font>
      <sz val="10"/>
      <name val="MS Sans Serif"/>
      <family val="2"/>
      <charset val="222"/>
    </font>
    <font>
      <sz val="10"/>
      <name val="Times New Roman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10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62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u/>
      <sz val="14"/>
      <color indexed="8"/>
      <name val="TH SarabunPSK"/>
      <family val="2"/>
    </font>
    <font>
      <sz val="14"/>
      <color indexed="10"/>
      <name val="TH SarabunPSK"/>
      <family val="2"/>
    </font>
    <font>
      <sz val="10"/>
      <name val="Arial"/>
      <family val="2"/>
    </font>
    <font>
      <sz val="12"/>
      <name val="EucrosiaUPC"/>
      <family val="1"/>
    </font>
    <font>
      <sz val="14"/>
      <name val="Cordia New"/>
      <family val="2"/>
    </font>
    <font>
      <sz val="12"/>
      <name val="EucrosiaUPC"/>
      <family val="1"/>
      <charset val="222"/>
    </font>
    <font>
      <sz val="14"/>
      <name val="Cordia New"/>
      <family val="2"/>
    </font>
    <font>
      <sz val="12"/>
      <name val="นูลมรผ"/>
      <charset val="222"/>
    </font>
    <font>
      <sz val="12"/>
      <name val="EucrosiaUPC"/>
      <family val="1"/>
    </font>
    <font>
      <sz val="14"/>
      <name val="AngsanaUPC"/>
      <family val="1"/>
      <charset val="222"/>
    </font>
    <font>
      <b/>
      <sz val="14"/>
      <name val="CordiaUPC"/>
      <family val="2"/>
      <charset val="222"/>
    </font>
    <font>
      <b/>
      <sz val="24"/>
      <name val="CordiaUPC"/>
      <family val="2"/>
      <charset val="222"/>
    </font>
    <font>
      <b/>
      <sz val="20"/>
      <name val="CordiaUPC"/>
      <family val="2"/>
      <charset val="222"/>
    </font>
    <font>
      <b/>
      <sz val="14"/>
      <name val="Cordia New"/>
      <family val="2"/>
    </font>
    <font>
      <b/>
      <sz val="16"/>
      <color indexed="12"/>
      <name val="CordiaUPC"/>
      <family val="2"/>
      <charset val="222"/>
    </font>
    <font>
      <b/>
      <sz val="16"/>
      <name val="CordiaUPC"/>
      <family val="2"/>
      <charset val="222"/>
    </font>
    <font>
      <b/>
      <sz val="18"/>
      <name val="CordiaUPC"/>
      <family val="2"/>
      <charset val="222"/>
    </font>
    <font>
      <b/>
      <sz val="18"/>
      <color indexed="12"/>
      <name val="CordiaUPC"/>
      <family val="2"/>
      <charset val="222"/>
    </font>
    <font>
      <b/>
      <sz val="18"/>
      <color indexed="10"/>
      <name val="CordiaUPC"/>
      <family val="2"/>
      <charset val="222"/>
    </font>
    <font>
      <sz val="14"/>
      <color indexed="12"/>
      <name val="Cordia New"/>
      <family val="2"/>
    </font>
    <font>
      <b/>
      <sz val="14"/>
      <color indexed="12"/>
      <name val="CordiaUPC"/>
      <family val="2"/>
      <charset val="222"/>
    </font>
    <font>
      <i/>
      <sz val="14"/>
      <name val="CordiaUPC"/>
      <family val="2"/>
      <charset val="222"/>
    </font>
    <font>
      <b/>
      <sz val="14"/>
      <color indexed="21"/>
      <name val="CordiaUPC"/>
      <family val="2"/>
      <charset val="222"/>
    </font>
    <font>
      <b/>
      <sz val="14"/>
      <color indexed="8"/>
      <name val="CordiaUPC"/>
      <family val="2"/>
      <charset val="222"/>
    </font>
    <font>
      <b/>
      <i/>
      <sz val="14"/>
      <color indexed="12"/>
      <name val="CordiaUPC"/>
      <family val="2"/>
      <charset val="222"/>
    </font>
    <font>
      <b/>
      <i/>
      <sz val="18"/>
      <color indexed="8"/>
      <name val="CordiaUPC"/>
      <family val="2"/>
      <charset val="222"/>
    </font>
    <font>
      <b/>
      <sz val="14"/>
      <color indexed="10"/>
      <name val="CordiaUPC"/>
      <family val="2"/>
      <charset val="222"/>
    </font>
    <font>
      <b/>
      <sz val="16"/>
      <color indexed="8"/>
      <name val="CordiaUPC"/>
      <family val="2"/>
      <charset val="222"/>
    </font>
    <font>
      <b/>
      <sz val="14"/>
      <color indexed="61"/>
      <name val="CordiaUPC"/>
      <family val="2"/>
      <charset val="222"/>
    </font>
    <font>
      <b/>
      <sz val="18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Angsana New"/>
      <family val="1"/>
    </font>
    <font>
      <sz val="14"/>
      <color theme="1"/>
      <name val="CordiaUPC"/>
      <family val="2"/>
      <charset val="22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</font>
    <font>
      <sz val="16"/>
      <color theme="1"/>
      <name val="AngsanaUPC"/>
      <family val="2"/>
    </font>
    <font>
      <b/>
      <sz val="14"/>
      <color rgb="FFFF0000"/>
      <name val="Cordia New"/>
      <family val="2"/>
    </font>
    <font>
      <b/>
      <sz val="14"/>
      <color rgb="FF0070C0"/>
      <name val="Cordia New"/>
      <family val="2"/>
    </font>
    <font>
      <b/>
      <sz val="16"/>
      <color theme="1"/>
      <name val="TH SarabunPSK"/>
      <family val="2"/>
    </font>
    <font>
      <u/>
      <sz val="14"/>
      <color theme="1"/>
      <name val="TH SarabunPSK"/>
      <family val="2"/>
    </font>
    <font>
      <sz val="13.5"/>
      <color theme="1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sz val="14"/>
      <color theme="0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31">
    <xf numFmtId="0" fontId="0" fillId="0" borderId="0"/>
    <xf numFmtId="0" fontId="3" fillId="0" borderId="0">
      <alignment vertical="center"/>
    </xf>
    <xf numFmtId="202" fontId="4" fillId="0" borderId="0" applyFont="0" applyFill="0" applyBorder="0" applyAlignment="0" applyProtection="0"/>
    <xf numFmtId="204" fontId="5" fillId="0" borderId="0" applyFont="0" applyFill="0" applyBorder="0" applyAlignment="0" applyProtection="0"/>
    <xf numFmtId="203" fontId="5" fillId="0" borderId="0" applyFont="0" applyFill="0" applyBorder="0" applyAlignment="0" applyProtection="0"/>
    <xf numFmtId="4" fontId="6" fillId="0" borderId="0" applyFont="0" applyFill="0" applyBorder="0" applyAlignment="0" applyProtection="0"/>
    <xf numFmtId="197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203" fontId="5" fillId="0" borderId="0" applyFont="0" applyFill="0" applyBorder="0" applyAlignment="0" applyProtection="0"/>
    <xf numFmtId="3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8" fillId="0" borderId="0"/>
    <xf numFmtId="0" fontId="9" fillId="0" borderId="0"/>
    <xf numFmtId="9" fontId="5" fillId="2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5" fillId="0" borderId="0" applyFill="0" applyBorder="0" applyAlignment="0"/>
    <xf numFmtId="194" fontId="6" fillId="0" borderId="0" applyFill="0" applyBorder="0" applyAlignment="0"/>
    <xf numFmtId="0" fontId="10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8" fontId="7" fillId="0" borderId="0" applyFill="0" applyBorder="0" applyAlignment="0"/>
    <xf numFmtId="201" fontId="7" fillId="0" borderId="0" applyFill="0" applyBorder="0" applyAlignment="0"/>
    <xf numFmtId="194" fontId="6" fillId="0" borderId="0" applyFill="0" applyBorder="0" applyAlignment="0"/>
    <xf numFmtId="198" fontId="7" fillId="0" borderId="0" applyFont="0" applyFill="0" applyBorder="0" applyAlignment="0" applyProtection="0"/>
    <xf numFmtId="187" fontId="18" fillId="0" borderId="0" applyFont="0" applyFill="0" applyBorder="0" applyAlignment="0" applyProtection="0"/>
    <xf numFmtId="43" fontId="5" fillId="0" borderId="0" applyFont="0" applyFill="0" applyBorder="0" applyAlignment="0" applyProtection="0"/>
    <xf numFmtId="40" fontId="2" fillId="0" borderId="0" applyFont="0" applyFill="0" applyBorder="0" applyAlignment="0" applyProtection="0"/>
    <xf numFmtId="40" fontId="19" fillId="0" borderId="0" applyFont="0" applyFill="0" applyBorder="0" applyAlignment="0" applyProtection="0"/>
    <xf numFmtId="194" fontId="6" fillId="0" borderId="0" applyFont="0" applyFill="0" applyBorder="0" applyAlignment="0" applyProtection="0"/>
    <xf numFmtId="15" fontId="19" fillId="0" borderId="0"/>
    <xf numFmtId="14" fontId="12" fillId="0" borderId="0" applyFill="0" applyBorder="0" applyAlignment="0"/>
    <xf numFmtId="198" fontId="7" fillId="0" borderId="0" applyFill="0" applyBorder="0" applyAlignment="0"/>
    <xf numFmtId="194" fontId="6" fillId="0" borderId="0" applyFill="0" applyBorder="0" applyAlignment="0"/>
    <xf numFmtId="198" fontId="7" fillId="0" borderId="0" applyFill="0" applyBorder="0" applyAlignment="0"/>
    <xf numFmtId="201" fontId="7" fillId="0" borderId="0" applyFill="0" applyBorder="0" applyAlignment="0"/>
    <xf numFmtId="194" fontId="6" fillId="0" borderId="0" applyFill="0" applyBorder="0" applyAlignment="0"/>
    <xf numFmtId="38" fontId="13" fillId="19" borderId="0" applyNumberFormat="0" applyBorder="0" applyAlignment="0" applyProtection="0"/>
    <xf numFmtId="0" fontId="14" fillId="0" borderId="3" applyNumberFormat="0" applyAlignment="0" applyProtection="0">
      <alignment horizontal="left" vertical="center"/>
    </xf>
    <xf numFmtId="0" fontId="14" fillId="0" borderId="4">
      <alignment horizontal="left" vertical="center"/>
    </xf>
    <xf numFmtId="10" fontId="13" fillId="20" borderId="8" applyNumberFormat="0" applyBorder="0" applyAlignment="0" applyProtection="0"/>
    <xf numFmtId="198" fontId="7" fillId="0" borderId="0" applyFill="0" applyBorder="0" applyAlignment="0"/>
    <xf numFmtId="194" fontId="6" fillId="0" borderId="0" applyFill="0" applyBorder="0" applyAlignment="0"/>
    <xf numFmtId="198" fontId="7" fillId="0" borderId="0" applyFill="0" applyBorder="0" applyAlignment="0"/>
    <xf numFmtId="201" fontId="7" fillId="0" borderId="0" applyFill="0" applyBorder="0" applyAlignment="0"/>
    <xf numFmtId="194" fontId="6" fillId="0" borderId="0" applyFill="0" applyBorder="0" applyAlignment="0"/>
    <xf numFmtId="0" fontId="20" fillId="0" borderId="0"/>
    <xf numFmtId="200" fontId="10" fillId="0" borderId="0"/>
    <xf numFmtId="0" fontId="18" fillId="0" borderId="0"/>
    <xf numFmtId="0" fontId="44" fillId="0" borderId="0"/>
    <xf numFmtId="0" fontId="46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19" fillId="0" borderId="0"/>
    <xf numFmtId="0" fontId="15" fillId="0" borderId="0" applyFont="0" applyFill="0" applyBorder="0" applyAlignment="0" applyProtection="0"/>
    <xf numFmtId="198" fontId="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198" fontId="7" fillId="0" borderId="0" applyFill="0" applyBorder="0" applyAlignment="0"/>
    <xf numFmtId="194" fontId="6" fillId="0" borderId="0" applyFill="0" applyBorder="0" applyAlignment="0"/>
    <xf numFmtId="198" fontId="7" fillId="0" borderId="0" applyFill="0" applyBorder="0" applyAlignment="0"/>
    <xf numFmtId="201" fontId="7" fillId="0" borderId="0" applyFill="0" applyBorder="0" applyAlignment="0"/>
    <xf numFmtId="194" fontId="6" fillId="0" borderId="0" applyFill="0" applyBorder="0" applyAlignment="0"/>
    <xf numFmtId="0" fontId="43" fillId="0" borderId="0"/>
    <xf numFmtId="49" fontId="12" fillId="0" borderId="0" applyFill="0" applyBorder="0" applyAlignment="0"/>
    <xf numFmtId="0" fontId="11" fillId="0" borderId="0" applyFill="0" applyBorder="0" applyAlignment="0"/>
    <xf numFmtId="0" fontId="11" fillId="0" borderId="0" applyFill="0" applyBorder="0" applyAlignment="0"/>
    <xf numFmtId="197" fontId="7" fillId="0" borderId="0" applyFont="0" applyFill="0" applyBorder="0" applyAlignment="0" applyProtection="0"/>
    <xf numFmtId="199" fontId="7" fillId="0" borderId="0" applyFont="0" applyFill="0" applyBorder="0" applyAlignment="0" applyProtection="0"/>
    <xf numFmtId="0" fontId="24" fillId="17" borderId="1" applyNumberFormat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5" fillId="18" borderId="2" applyNumberFormat="0" applyAlignment="0" applyProtection="0"/>
    <xf numFmtId="0" fontId="32" fillId="0" borderId="9" applyNumberFormat="0" applyFill="0" applyAlignment="0" applyProtection="0"/>
    <xf numFmtId="0" fontId="27" fillId="7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48" fillId="0" borderId="0" applyFont="0" applyFill="0" applyBorder="0" applyAlignment="0" applyProtection="0"/>
    <xf numFmtId="0" fontId="5" fillId="0" borderId="0"/>
    <xf numFmtId="0" fontId="47" fillId="0" borderId="0"/>
    <xf numFmtId="0" fontId="46" fillId="0" borderId="0"/>
    <xf numFmtId="0" fontId="50" fillId="0" borderId="0"/>
    <xf numFmtId="0" fontId="46" fillId="0" borderId="0"/>
    <xf numFmtId="0" fontId="1" fillId="0" borderId="0"/>
    <xf numFmtId="0" fontId="2" fillId="0" borderId="0"/>
    <xf numFmtId="0" fontId="31" fillId="8" borderId="1" applyNumberFormat="0" applyAlignment="0" applyProtection="0"/>
    <xf numFmtId="0" fontId="33" fillId="8" borderId="0" applyNumberFormat="0" applyBorder="0" applyAlignment="0" applyProtection="0"/>
    <xf numFmtId="0" fontId="36" fillId="0" borderId="12" applyNumberFormat="0" applyFill="0" applyAlignment="0" applyProtection="0"/>
    <xf numFmtId="0" fontId="23" fillId="16" borderId="0" applyNumberFormat="0" applyBorder="0" applyAlignment="0" applyProtection="0"/>
    <xf numFmtId="203" fontId="48" fillId="0" borderId="0" applyFont="0" applyFill="0" applyBorder="0" applyAlignment="0" applyProtection="0"/>
    <xf numFmtId="204" fontId="48" fillId="0" borderId="0" applyFont="0" applyFill="0" applyBorder="0" applyAlignment="0" applyProtection="0"/>
    <xf numFmtId="207" fontId="48" fillId="0" borderId="0" applyFont="0" applyFill="0" applyBorder="0" applyAlignment="0" applyProtection="0"/>
    <xf numFmtId="208" fontId="48" fillId="0" borderId="0" applyFont="0" applyFill="0" applyBorder="0" applyAlignment="0" applyProtection="0"/>
    <xf numFmtId="0" fontId="5" fillId="0" borderId="0"/>
    <xf numFmtId="0" fontId="48" fillId="0" borderId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4" fillId="17" borderId="11" applyNumberFormat="0" applyAlignment="0" applyProtection="0"/>
    <xf numFmtId="0" fontId="1" fillId="5" borderId="10" applyNumberFormat="0" applyFont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/>
    <xf numFmtId="0" fontId="46" fillId="0" borderId="0"/>
    <xf numFmtId="0" fontId="46" fillId="0" borderId="0"/>
    <xf numFmtId="0" fontId="2" fillId="0" borderId="0"/>
    <xf numFmtId="0" fontId="2" fillId="0" borderId="0"/>
    <xf numFmtId="40" fontId="2" fillId="0" borderId="0" applyFont="0" applyFill="0" applyBorder="0" applyAlignment="0" applyProtection="0"/>
    <xf numFmtId="0" fontId="5" fillId="0" borderId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5" fontId="19" fillId="0" borderId="0"/>
    <xf numFmtId="0" fontId="1" fillId="0" borderId="0"/>
    <xf numFmtId="9" fontId="1" fillId="0" borderId="0" applyFont="0" applyFill="0" applyBorder="0" applyAlignment="0" applyProtection="0"/>
    <xf numFmtId="40" fontId="46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187" fontId="45" fillId="0" borderId="0" applyFont="0" applyFill="0" applyBorder="0" applyAlignment="0" applyProtection="0"/>
    <xf numFmtId="0" fontId="2" fillId="0" borderId="0"/>
    <xf numFmtId="0" fontId="8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5" fillId="0" borderId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2" fillId="0" borderId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4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7" borderId="0" applyNumberFormat="0" applyBorder="0" applyAlignment="0" applyProtection="0"/>
    <xf numFmtId="0" fontId="21" fillId="5" borderId="0" applyNumberFormat="0" applyBorder="0" applyAlignment="0" applyProtection="0"/>
    <xf numFmtId="0" fontId="22" fillId="7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4" borderId="0" applyNumberFormat="0" applyBorder="0" applyAlignment="0" applyProtection="0"/>
    <xf numFmtId="0" fontId="22" fillId="12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16" borderId="0" applyNumberFormat="0" applyBorder="0" applyAlignment="0" applyProtection="0"/>
    <xf numFmtId="0" fontId="24" fillId="17" borderId="1" applyNumberFormat="0" applyAlignment="0" applyProtection="0"/>
    <xf numFmtId="0" fontId="25" fillId="18" borderId="2" applyNumberFormat="0" applyAlignment="0" applyProtection="0"/>
    <xf numFmtId="40" fontId="46" fillId="0" borderId="0" applyFont="0" applyFill="0" applyBorder="0" applyAlignment="0" applyProtection="0"/>
    <xf numFmtId="187" fontId="5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87" fontId="5" fillId="0" borderId="0" applyFont="0" applyFill="0" applyBorder="0" applyAlignment="0" applyProtection="0"/>
    <xf numFmtId="187" fontId="45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87" fontId="4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1" applyNumberFormat="0" applyAlignment="0" applyProtection="0"/>
    <xf numFmtId="0" fontId="31" fillId="4" borderId="1" applyNumberFormat="0" applyAlignment="0" applyProtection="0"/>
    <xf numFmtId="0" fontId="32" fillId="0" borderId="9" applyNumberFormat="0" applyFill="0" applyAlignment="0" applyProtection="0"/>
    <xf numFmtId="0" fontId="33" fillId="8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1" fillId="0" borderId="0"/>
    <xf numFmtId="0" fontId="50" fillId="5" borderId="10" applyNumberFormat="0" applyFont="0" applyAlignment="0" applyProtection="0"/>
    <xf numFmtId="0" fontId="34" fillId="17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2" fillId="0" borderId="0" applyNumberFormat="0" applyFill="0" applyBorder="0" applyAlignment="0" applyProtection="0"/>
    <xf numFmtId="40" fontId="46" fillId="0" borderId="0" applyFont="0" applyFill="0" applyBorder="0" applyAlignment="0" applyProtection="0"/>
    <xf numFmtId="40" fontId="2" fillId="0" borderId="0" applyFont="0" applyFill="0" applyBorder="0" applyAlignment="0" applyProtection="0"/>
    <xf numFmtId="0" fontId="45" fillId="0" borderId="0"/>
    <xf numFmtId="0" fontId="2" fillId="0" borderId="0"/>
    <xf numFmtId="0" fontId="46" fillId="0" borderId="0"/>
    <xf numFmtId="40" fontId="46" fillId="0" borderId="0" applyFont="0" applyFill="0" applyBorder="0" applyAlignment="0" applyProtection="0"/>
    <xf numFmtId="0" fontId="2" fillId="0" borderId="0"/>
  </cellStyleXfs>
  <cellXfs count="525">
    <xf numFmtId="0" fontId="0" fillId="0" borderId="0" xfId="0"/>
    <xf numFmtId="188" fontId="37" fillId="0" borderId="0" xfId="94" applyNumberFormat="1" applyFont="1" applyFill="1" applyAlignment="1">
      <alignment vertical="center"/>
    </xf>
    <xf numFmtId="38" fontId="71" fillId="0" borderId="0" xfId="72" applyNumberFormat="1" applyFont="1" applyAlignment="1">
      <alignment vertical="center"/>
    </xf>
    <xf numFmtId="0" fontId="72" fillId="0" borderId="0" xfId="0" applyFont="1" applyAlignment="1">
      <alignment vertical="center"/>
    </xf>
    <xf numFmtId="0" fontId="72" fillId="0" borderId="0" xfId="108" quotePrefix="1" applyFont="1" applyAlignment="1">
      <alignment horizontal="left" vertical="center"/>
    </xf>
    <xf numFmtId="0" fontId="71" fillId="0" borderId="0" xfId="0" quotePrefix="1" applyFont="1" applyAlignment="1">
      <alignment horizontal="left" vertical="center"/>
    </xf>
    <xf numFmtId="49" fontId="71" fillId="0" borderId="0" xfId="72" applyNumberFormat="1" applyFont="1" applyAlignment="1">
      <alignment vertical="center"/>
    </xf>
    <xf numFmtId="0" fontId="72" fillId="0" borderId="35" xfId="0" applyFont="1" applyBorder="1" applyAlignment="1">
      <alignment horizontal="left" vertical="center"/>
    </xf>
    <xf numFmtId="0" fontId="71" fillId="0" borderId="38" xfId="0" applyFont="1" applyBorder="1" applyAlignment="1">
      <alignment horizontal="left" vertical="center"/>
    </xf>
    <xf numFmtId="0" fontId="72" fillId="0" borderId="38" xfId="0" quotePrefix="1" applyFont="1" applyBorder="1" applyAlignment="1">
      <alignment horizontal="left" vertical="center"/>
    </xf>
    <xf numFmtId="0" fontId="72" fillId="0" borderId="38" xfId="0" applyFont="1" applyBorder="1" applyAlignment="1">
      <alignment vertical="center"/>
    </xf>
    <xf numFmtId="0" fontId="71" fillId="21" borderId="25" xfId="0" applyFont="1" applyFill="1" applyBorder="1" applyAlignment="1">
      <alignment horizontal="center" vertical="center"/>
    </xf>
    <xf numFmtId="0" fontId="72" fillId="0" borderId="29" xfId="0" applyFont="1" applyBorder="1" applyAlignment="1">
      <alignment horizontal="left" vertical="center"/>
    </xf>
    <xf numFmtId="0" fontId="71" fillId="0" borderId="13" xfId="0" applyFont="1" applyBorder="1" applyAlignment="1">
      <alignment horizontal="left" vertical="center"/>
    </xf>
    <xf numFmtId="38" fontId="71" fillId="0" borderId="13" xfId="72" applyNumberFormat="1" applyFont="1" applyBorder="1" applyAlignment="1">
      <alignment horizontal="left" vertical="center"/>
    </xf>
    <xf numFmtId="0" fontId="72" fillId="0" borderId="13" xfId="0" applyFont="1" applyBorder="1" applyAlignment="1">
      <alignment vertical="center"/>
    </xf>
    <xf numFmtId="38" fontId="72" fillId="0" borderId="13" xfId="94" applyNumberFormat="1" applyFont="1" applyBorder="1" applyAlignment="1">
      <alignment horizontal="left" vertical="center"/>
    </xf>
    <xf numFmtId="38" fontId="72" fillId="0" borderId="28" xfId="94" quotePrefix="1" applyNumberFormat="1" applyFont="1" applyBorder="1" applyAlignment="1">
      <alignment horizontal="right" vertical="center"/>
    </xf>
    <xf numFmtId="0" fontId="72" fillId="0" borderId="13" xfId="0" quotePrefix="1" applyFont="1" applyBorder="1" applyAlignment="1">
      <alignment horizontal="left" vertical="center"/>
    </xf>
    <xf numFmtId="38" fontId="72" fillId="0" borderId="16" xfId="94" applyNumberFormat="1" applyFont="1" applyBorder="1" applyAlignment="1">
      <alignment horizontal="center" vertical="center"/>
    </xf>
    <xf numFmtId="0" fontId="72" fillId="0" borderId="13" xfId="0" applyFont="1" applyBorder="1" applyAlignment="1">
      <alignment horizontal="left" vertical="center"/>
    </xf>
    <xf numFmtId="38" fontId="72" fillId="0" borderId="16" xfId="94" applyNumberFormat="1" applyFont="1" applyBorder="1" applyAlignment="1">
      <alignment horizontal="left" vertical="center"/>
    </xf>
    <xf numFmtId="38" fontId="72" fillId="0" borderId="13" xfId="94" applyNumberFormat="1" applyFont="1" applyBorder="1" applyAlignment="1">
      <alignment horizontal="right" vertical="center"/>
    </xf>
    <xf numFmtId="0" fontId="72" fillId="0" borderId="13" xfId="0" applyFont="1" applyBorder="1" applyAlignment="1">
      <alignment horizontal="center" vertical="center"/>
    </xf>
    <xf numFmtId="0" fontId="72" fillId="0" borderId="13" xfId="67" applyFont="1" applyBorder="1" applyAlignment="1">
      <alignment horizontal="left" vertical="center"/>
    </xf>
    <xf numFmtId="0" fontId="71" fillId="0" borderId="13" xfId="67" applyFont="1" applyBorder="1" applyAlignment="1">
      <alignment horizontal="left" vertical="center"/>
    </xf>
    <xf numFmtId="17" fontId="71" fillId="0" borderId="13" xfId="67" applyNumberFormat="1" applyFont="1" applyBorder="1" applyAlignment="1">
      <alignment horizontal="left" vertical="center"/>
    </xf>
    <xf numFmtId="17" fontId="71" fillId="0" borderId="13" xfId="67" applyNumberFormat="1" applyFont="1" applyBorder="1" applyAlignment="1">
      <alignment vertical="center"/>
    </xf>
    <xf numFmtId="38" fontId="72" fillId="0" borderId="13" xfId="43" applyNumberFormat="1" applyFont="1" applyBorder="1" applyAlignment="1">
      <alignment horizontal="left" vertical="center"/>
    </xf>
    <xf numFmtId="38" fontId="71" fillId="0" borderId="13" xfId="43" applyNumberFormat="1" applyFont="1" applyBorder="1" applyAlignment="1">
      <alignment horizontal="left" vertical="center"/>
    </xf>
    <xf numFmtId="0" fontId="72" fillId="0" borderId="37" xfId="67" applyFont="1" applyBorder="1" applyAlignment="1">
      <alignment horizontal="left" vertical="center"/>
    </xf>
    <xf numFmtId="0" fontId="71" fillId="0" borderId="37" xfId="67" applyFont="1" applyBorder="1" applyAlignment="1">
      <alignment horizontal="left" vertical="center"/>
    </xf>
    <xf numFmtId="17" fontId="71" fillId="0" borderId="37" xfId="67" applyNumberFormat="1" applyFont="1" applyBorder="1" applyAlignment="1">
      <alignment horizontal="left" vertical="center"/>
    </xf>
    <xf numFmtId="17" fontId="71" fillId="0" borderId="37" xfId="67" applyNumberFormat="1" applyFont="1" applyBorder="1" applyAlignment="1">
      <alignment vertical="center"/>
    </xf>
    <xf numFmtId="38" fontId="72" fillId="0" borderId="37" xfId="43" applyNumberFormat="1" applyFont="1" applyBorder="1" applyAlignment="1">
      <alignment horizontal="left" vertical="center"/>
    </xf>
    <xf numFmtId="0" fontId="72" fillId="0" borderId="32" xfId="0" applyFont="1" applyBorder="1" applyAlignment="1">
      <alignment horizontal="left" vertical="center"/>
    </xf>
    <xf numFmtId="38" fontId="72" fillId="0" borderId="33" xfId="94" applyNumberFormat="1" applyFont="1" applyBorder="1" applyAlignment="1">
      <alignment horizontal="left" vertical="center"/>
    </xf>
    <xf numFmtId="0" fontId="72" fillId="0" borderId="33" xfId="0" quotePrefix="1" applyFont="1" applyBorder="1" applyAlignment="1">
      <alignment horizontal="left" vertical="center"/>
    </xf>
    <xf numFmtId="0" fontId="72" fillId="0" borderId="33" xfId="0" applyFont="1" applyBorder="1" applyAlignment="1">
      <alignment vertical="center"/>
    </xf>
    <xf numFmtId="38" fontId="71" fillId="0" borderId="33" xfId="43" applyNumberFormat="1" applyFont="1" applyBorder="1" applyAlignment="1">
      <alignment horizontal="left" vertical="center"/>
    </xf>
    <xf numFmtId="0" fontId="72" fillId="0" borderId="0" xfId="0" quotePrefix="1" applyFont="1" applyAlignment="1">
      <alignment horizontal="left" vertical="center"/>
    </xf>
    <xf numFmtId="0" fontId="72" fillId="0" borderId="0" xfId="0" applyFont="1" applyAlignment="1">
      <alignment horizontal="left" vertical="center"/>
    </xf>
    <xf numFmtId="38" fontId="72" fillId="0" borderId="40" xfId="94" applyNumberFormat="1" applyFont="1" applyBorder="1" applyAlignment="1">
      <alignment horizontal="center" vertical="center"/>
    </xf>
    <xf numFmtId="0" fontId="72" fillId="0" borderId="17" xfId="0" quotePrefix="1" applyFont="1" applyBorder="1" applyAlignment="1">
      <alignment horizontal="left" vertical="center"/>
    </xf>
    <xf numFmtId="38" fontId="72" fillId="0" borderId="18" xfId="94" applyNumberFormat="1" applyFont="1" applyBorder="1" applyAlignment="1">
      <alignment horizontal="center" vertical="center"/>
    </xf>
    <xf numFmtId="0" fontId="72" fillId="0" borderId="36" xfId="0" applyFont="1" applyBorder="1" applyAlignment="1">
      <alignment horizontal="left" vertical="center"/>
    </xf>
    <xf numFmtId="38" fontId="72" fillId="0" borderId="0" xfId="94" applyNumberFormat="1" applyFont="1" applyBorder="1" applyAlignment="1">
      <alignment horizontal="left" vertical="center"/>
    </xf>
    <xf numFmtId="0" fontId="72" fillId="0" borderId="17" xfId="0" applyFont="1" applyBorder="1" applyAlignment="1">
      <alignment vertical="center"/>
    </xf>
    <xf numFmtId="0" fontId="71" fillId="0" borderId="24" xfId="0" applyFont="1" applyBorder="1" applyAlignment="1">
      <alignment horizontal="center" vertical="center"/>
    </xf>
    <xf numFmtId="0" fontId="72" fillId="0" borderId="35" xfId="0" applyFont="1" applyBorder="1" applyAlignment="1">
      <alignment vertical="center"/>
    </xf>
    <xf numFmtId="0" fontId="72" fillId="0" borderId="14" xfId="0" applyFont="1" applyBorder="1" applyAlignment="1">
      <alignment vertical="center"/>
    </xf>
    <xf numFmtId="2" fontId="72" fillId="0" borderId="14" xfId="0" applyNumberFormat="1" applyFont="1" applyBorder="1" applyAlignment="1">
      <alignment vertical="center"/>
    </xf>
    <xf numFmtId="3" fontId="72" fillId="0" borderId="19" xfId="0" applyNumberFormat="1" applyFont="1" applyBorder="1" applyAlignment="1">
      <alignment vertical="center"/>
    </xf>
    <xf numFmtId="3" fontId="72" fillId="0" borderId="25" xfId="0" applyNumberFormat="1" applyFont="1" applyBorder="1" applyAlignment="1">
      <alignment vertical="center"/>
    </xf>
    <xf numFmtId="0" fontId="72" fillId="0" borderId="31" xfId="0" applyFont="1" applyBorder="1" applyAlignment="1">
      <alignment vertical="center"/>
    </xf>
    <xf numFmtId="0" fontId="72" fillId="0" borderId="32" xfId="0" applyFont="1" applyBorder="1" applyAlignment="1">
      <alignment vertical="center"/>
    </xf>
    <xf numFmtId="195" fontId="71" fillId="0" borderId="33" xfId="94" applyNumberFormat="1" applyFont="1" applyFill="1" applyBorder="1" applyAlignment="1">
      <alignment horizontal="center" vertical="center"/>
    </xf>
    <xf numFmtId="3" fontId="72" fillId="0" borderId="28" xfId="0" applyNumberFormat="1" applyFont="1" applyBorder="1" applyAlignment="1">
      <alignment vertical="center"/>
    </xf>
    <xf numFmtId="3" fontId="72" fillId="0" borderId="41" xfId="0" applyNumberFormat="1" applyFont="1" applyBorder="1" applyAlignment="1">
      <alignment vertical="center"/>
    </xf>
    <xf numFmtId="2" fontId="71" fillId="0" borderId="33" xfId="0" quotePrefix="1" applyNumberFormat="1" applyFont="1" applyBorder="1" applyAlignment="1">
      <alignment horizontal="center" vertical="center"/>
    </xf>
    <xf numFmtId="0" fontId="71" fillId="0" borderId="8" xfId="0" applyFont="1" applyBorder="1" applyAlignment="1">
      <alignment horizontal="center" vertical="center"/>
    </xf>
    <xf numFmtId="0" fontId="72" fillId="0" borderId="23" xfId="0" applyFont="1" applyBorder="1" applyAlignment="1">
      <alignment vertical="center"/>
    </xf>
    <xf numFmtId="2" fontId="72" fillId="0" borderId="33" xfId="0" applyNumberFormat="1" applyFont="1" applyBorder="1" applyAlignment="1">
      <alignment vertical="center"/>
    </xf>
    <xf numFmtId="0" fontId="72" fillId="0" borderId="30" xfId="0" applyFont="1" applyBorder="1" applyAlignment="1">
      <alignment vertical="center"/>
    </xf>
    <xf numFmtId="2" fontId="72" fillId="0" borderId="13" xfId="0" applyNumberFormat="1" applyFont="1" applyBorder="1" applyAlignment="1">
      <alignment vertical="center"/>
    </xf>
    <xf numFmtId="2" fontId="72" fillId="0" borderId="13" xfId="0" quotePrefix="1" applyNumberFormat="1" applyFont="1" applyBorder="1" applyAlignment="1">
      <alignment vertical="center"/>
    </xf>
    <xf numFmtId="0" fontId="72" fillId="0" borderId="23" xfId="0" applyFont="1" applyBorder="1" applyAlignment="1">
      <alignment horizontal="left" vertical="center"/>
    </xf>
    <xf numFmtId="0" fontId="71" fillId="0" borderId="4" xfId="0" applyFont="1" applyBorder="1" applyAlignment="1">
      <alignment horizontal="left" vertical="center"/>
    </xf>
    <xf numFmtId="193" fontId="72" fillId="0" borderId="4" xfId="0" applyNumberFormat="1" applyFont="1" applyBorder="1" applyAlignment="1">
      <alignment vertical="center"/>
    </xf>
    <xf numFmtId="3" fontId="72" fillId="0" borderId="4" xfId="0" applyNumberFormat="1" applyFont="1" applyBorder="1" applyAlignment="1">
      <alignment vertical="center"/>
    </xf>
    <xf numFmtId="38" fontId="72" fillId="0" borderId="42" xfId="94" applyNumberFormat="1" applyFont="1" applyFill="1" applyBorder="1" applyAlignment="1">
      <alignment vertical="center"/>
    </xf>
    <xf numFmtId="2" fontId="72" fillId="22" borderId="36" xfId="0" quotePrefix="1" applyNumberFormat="1" applyFont="1" applyFill="1" applyBorder="1" applyAlignment="1">
      <alignment vertical="center"/>
    </xf>
    <xf numFmtId="0" fontId="71" fillId="0" borderId="4" xfId="0" quotePrefix="1" applyFont="1" applyBorder="1" applyAlignment="1">
      <alignment horizontal="left" vertical="center"/>
    </xf>
    <xf numFmtId="2" fontId="71" fillId="22" borderId="17" xfId="0" applyNumberFormat="1" applyFont="1" applyFill="1" applyBorder="1" applyAlignment="1">
      <alignment vertical="center"/>
    </xf>
    <xf numFmtId="3" fontId="71" fillId="0" borderId="52" xfId="0" applyNumberFormat="1" applyFont="1" applyBorder="1" applyAlignment="1">
      <alignment vertical="center"/>
    </xf>
    <xf numFmtId="3" fontId="71" fillId="0" borderId="31" xfId="0" quotePrefix="1" applyNumberFormat="1" applyFont="1" applyBorder="1" applyAlignment="1">
      <alignment horizontal="center" vertical="center"/>
    </xf>
    <xf numFmtId="0" fontId="72" fillId="0" borderId="17" xfId="0" applyFont="1" applyBorder="1" applyAlignment="1">
      <alignment horizontal="left" vertical="center"/>
    </xf>
    <xf numFmtId="38" fontId="72" fillId="0" borderId="17" xfId="94" applyNumberFormat="1" applyFont="1" applyFill="1" applyBorder="1" applyAlignment="1">
      <alignment horizontal="center" vertical="center"/>
    </xf>
    <xf numFmtId="193" fontId="72" fillId="0" borderId="17" xfId="0" applyNumberFormat="1" applyFont="1" applyBorder="1" applyAlignment="1">
      <alignment vertical="center"/>
    </xf>
    <xf numFmtId="3" fontId="72" fillId="0" borderId="22" xfId="0" applyNumberFormat="1" applyFont="1" applyBorder="1" applyAlignment="1">
      <alignment vertical="center"/>
    </xf>
    <xf numFmtId="0" fontId="71" fillId="0" borderId="0" xfId="69" quotePrefix="1" applyFont="1" applyAlignment="1">
      <alignment horizontal="left" vertical="center"/>
    </xf>
    <xf numFmtId="0" fontId="72" fillId="0" borderId="0" xfId="69" applyFont="1" applyAlignment="1">
      <alignment vertical="center"/>
    </xf>
    <xf numFmtId="0" fontId="71" fillId="0" borderId="0" xfId="69" applyFont="1" applyAlignment="1">
      <alignment horizontal="left" vertical="center"/>
    </xf>
    <xf numFmtId="0" fontId="72" fillId="0" borderId="0" xfId="71" applyFont="1" applyAlignment="1">
      <alignment vertical="center"/>
    </xf>
    <xf numFmtId="0" fontId="72" fillId="0" borderId="0" xfId="66" applyFont="1" applyAlignment="1">
      <alignment vertical="center"/>
    </xf>
    <xf numFmtId="0" fontId="74" fillId="0" borderId="0" xfId="109" applyFont="1" applyAlignment="1">
      <alignment horizontal="left"/>
    </xf>
    <xf numFmtId="0" fontId="75" fillId="0" borderId="0" xfId="109" applyFont="1"/>
    <xf numFmtId="0" fontId="75" fillId="0" borderId="0" xfId="109" applyFont="1" applyAlignment="1">
      <alignment horizontal="left"/>
    </xf>
    <xf numFmtId="38" fontId="71" fillId="0" borderId="28" xfId="94" quotePrefix="1" applyNumberFormat="1" applyFont="1" applyBorder="1" applyAlignment="1">
      <alignment horizontal="left" vertical="center"/>
    </xf>
    <xf numFmtId="0" fontId="72" fillId="0" borderId="38" xfId="0" applyFont="1" applyBorder="1" applyAlignment="1">
      <alignment horizontal="left" vertical="center"/>
    </xf>
    <xf numFmtId="49" fontId="76" fillId="0" borderId="13" xfId="0" applyNumberFormat="1" applyFont="1" applyBorder="1" applyAlignment="1">
      <alignment horizontal="center" vertical="center"/>
    </xf>
    <xf numFmtId="0" fontId="77" fillId="0" borderId="13" xfId="0" applyFont="1" applyBorder="1" applyAlignment="1">
      <alignment horizontal="left" vertical="center"/>
    </xf>
    <xf numFmtId="0" fontId="78" fillId="0" borderId="13" xfId="0" applyFont="1" applyBorder="1" applyAlignment="1">
      <alignment vertical="center"/>
    </xf>
    <xf numFmtId="0" fontId="72" fillId="0" borderId="13" xfId="0" applyFont="1" applyBorder="1" applyAlignment="1">
      <alignment horizontal="right" vertical="center"/>
    </xf>
    <xf numFmtId="38" fontId="71" fillId="0" borderId="28" xfId="94" applyNumberFormat="1" applyFont="1" applyBorder="1" applyAlignment="1">
      <alignment horizontal="left" vertical="center"/>
    </xf>
    <xf numFmtId="38" fontId="71" fillId="0" borderId="34" xfId="94" applyNumberFormat="1" applyFont="1" applyBorder="1" applyAlignment="1">
      <alignment horizontal="left" vertical="center"/>
    </xf>
    <xf numFmtId="0" fontId="71" fillId="0" borderId="33" xfId="0" applyFont="1" applyBorder="1" applyAlignment="1">
      <alignment vertical="center"/>
    </xf>
    <xf numFmtId="189" fontId="71" fillId="0" borderId="33" xfId="0" applyNumberFormat="1" applyFont="1" applyBorder="1" applyAlignment="1">
      <alignment horizontal="center" vertical="center"/>
    </xf>
    <xf numFmtId="3" fontId="71" fillId="0" borderId="8" xfId="0" applyNumberFormat="1" applyFont="1" applyBorder="1" applyAlignment="1">
      <alignment vertical="center"/>
    </xf>
    <xf numFmtId="0" fontId="72" fillId="0" borderId="0" xfId="0" applyFont="1" applyAlignment="1">
      <alignment horizontal="centerContinuous" vertical="center"/>
    </xf>
    <xf numFmtId="0" fontId="73" fillId="0" borderId="0" xfId="70" applyFont="1" applyAlignment="1">
      <alignment vertical="center"/>
    </xf>
    <xf numFmtId="0" fontId="78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1" fontId="79" fillId="0" borderId="0" xfId="70" applyNumberFormat="1" applyFont="1" applyAlignment="1">
      <alignment vertical="center"/>
    </xf>
    <xf numFmtId="0" fontId="71" fillId="0" borderId="0" xfId="72" applyFont="1" applyAlignment="1">
      <alignment horizontal="center" vertical="center"/>
    </xf>
    <xf numFmtId="0" fontId="71" fillId="0" borderId="13" xfId="0" applyFont="1" applyBorder="1" applyAlignment="1">
      <alignment horizontal="center" vertical="center"/>
    </xf>
    <xf numFmtId="0" fontId="77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45" fillId="0" borderId="39" xfId="140" applyFont="1" applyBorder="1"/>
    <xf numFmtId="9" fontId="54" fillId="0" borderId="40" xfId="140" applyNumberFormat="1" applyFont="1" applyBorder="1" applyAlignment="1">
      <alignment horizontal="center"/>
    </xf>
    <xf numFmtId="0" fontId="45" fillId="0" borderId="46" xfId="140" applyFont="1" applyBorder="1"/>
    <xf numFmtId="0" fontId="54" fillId="21" borderId="47" xfId="140" applyFont="1" applyFill="1" applyBorder="1" applyAlignment="1">
      <alignment horizontal="center"/>
    </xf>
    <xf numFmtId="0" fontId="54" fillId="21" borderId="48" xfId="140" applyFont="1" applyFill="1" applyBorder="1" applyAlignment="1">
      <alignment horizontal="center"/>
    </xf>
    <xf numFmtId="0" fontId="54" fillId="21" borderId="49" xfId="140" applyFont="1" applyFill="1" applyBorder="1" applyAlignment="1">
      <alignment horizontal="center"/>
    </xf>
    <xf numFmtId="0" fontId="45" fillId="21" borderId="46" xfId="140" applyFont="1" applyFill="1" applyBorder="1"/>
    <xf numFmtId="0" fontId="5" fillId="0" borderId="0" xfId="140"/>
    <xf numFmtId="40" fontId="51" fillId="0" borderId="0" xfId="139" applyFont="1"/>
    <xf numFmtId="0" fontId="40" fillId="0" borderId="39" xfId="141" quotePrefix="1" applyFont="1" applyBorder="1" applyAlignment="1">
      <alignment horizontal="left" vertical="center"/>
    </xf>
    <xf numFmtId="40" fontId="51" fillId="0" borderId="53" xfId="139" applyFont="1" applyBorder="1"/>
    <xf numFmtId="40" fontId="51" fillId="0" borderId="54" xfId="139" applyFont="1" applyBorder="1"/>
    <xf numFmtId="0" fontId="37" fillId="0" borderId="39" xfId="141" quotePrefix="1" applyFont="1" applyBorder="1" applyAlignment="1">
      <alignment horizontal="left" vertical="center"/>
    </xf>
    <xf numFmtId="40" fontId="51" fillId="0" borderId="40" xfId="139" applyFont="1" applyBorder="1"/>
    <xf numFmtId="40" fontId="55" fillId="0" borderId="39" xfId="139" applyFont="1" applyBorder="1"/>
    <xf numFmtId="40" fontId="51" fillId="0" borderId="0" xfId="139" applyFont="1" applyBorder="1"/>
    <xf numFmtId="191" fontId="56" fillId="24" borderId="8" xfId="139" applyNumberFormat="1" applyFont="1" applyFill="1" applyBorder="1"/>
    <xf numFmtId="9" fontId="81" fillId="0" borderId="40" xfId="140" applyNumberFormat="1" applyFont="1" applyBorder="1" applyAlignment="1">
      <alignment horizontal="center"/>
    </xf>
    <xf numFmtId="40" fontId="57" fillId="0" borderId="39" xfId="139" applyFont="1" applyBorder="1" applyAlignment="1">
      <alignment horizontal="center" vertical="center"/>
    </xf>
    <xf numFmtId="9" fontId="82" fillId="0" borderId="40" xfId="140" applyNumberFormat="1" applyFont="1" applyBorder="1" applyAlignment="1">
      <alignment horizontal="center"/>
    </xf>
    <xf numFmtId="40" fontId="51" fillId="0" borderId="39" xfId="139" applyFont="1" applyBorder="1"/>
    <xf numFmtId="40" fontId="60" fillId="0" borderId="55" xfId="139" applyFont="1" applyBorder="1"/>
    <xf numFmtId="40" fontId="61" fillId="0" borderId="39" xfId="139" applyFont="1" applyBorder="1" applyAlignment="1">
      <alignment horizontal="right"/>
    </xf>
    <xf numFmtId="191" fontId="62" fillId="21" borderId="19" xfId="139" applyNumberFormat="1" applyFont="1" applyFill="1" applyBorder="1" applyProtection="1">
      <protection hidden="1"/>
    </xf>
    <xf numFmtId="40" fontId="61" fillId="0" borderId="0" xfId="139" applyFont="1" applyBorder="1"/>
    <xf numFmtId="40" fontId="51" fillId="0" borderId="39" xfId="139" applyFont="1" applyBorder="1" applyAlignment="1">
      <alignment horizontal="right"/>
    </xf>
    <xf numFmtId="191" fontId="51" fillId="21" borderId="8" xfId="139" applyNumberFormat="1" applyFont="1" applyFill="1" applyBorder="1"/>
    <xf numFmtId="40" fontId="63" fillId="0" borderId="39" xfId="139" applyFont="1" applyBorder="1" applyAlignment="1">
      <alignment horizontal="right"/>
    </xf>
    <xf numFmtId="191" fontId="62" fillId="21" borderId="22" xfId="139" applyNumberFormat="1" applyFont="1" applyFill="1" applyBorder="1"/>
    <xf numFmtId="40" fontId="63" fillId="0" borderId="0" xfId="139" applyFont="1" applyFill="1" applyBorder="1"/>
    <xf numFmtId="191" fontId="45" fillId="0" borderId="8" xfId="139" applyNumberFormat="1" applyFont="1" applyBorder="1"/>
    <xf numFmtId="189" fontId="45" fillId="0" borderId="43" xfId="228" applyNumberFormat="1" applyFont="1" applyBorder="1" applyAlignment="1">
      <alignment horizontal="center"/>
    </xf>
    <xf numFmtId="189" fontId="45" fillId="0" borderId="18" xfId="228" applyNumberFormat="1" applyFont="1" applyBorder="1" applyAlignment="1">
      <alignment horizontal="center"/>
    </xf>
    <xf numFmtId="40" fontId="64" fillId="0" borderId="39" xfId="139" applyFont="1" applyBorder="1" applyAlignment="1">
      <alignment horizontal="right"/>
    </xf>
    <xf numFmtId="206" fontId="65" fillId="21" borderId="8" xfId="139" applyNumberFormat="1" applyFont="1" applyFill="1" applyBorder="1"/>
    <xf numFmtId="189" fontId="45" fillId="0" borderId="44" xfId="228" applyNumberFormat="1" applyFont="1" applyBorder="1" applyAlignment="1">
      <alignment horizontal="center"/>
    </xf>
    <xf numFmtId="206" fontId="66" fillId="2" borderId="52" xfId="139" applyNumberFormat="1" applyFont="1" applyFill="1" applyBorder="1"/>
    <xf numFmtId="205" fontId="67" fillId="0" borderId="0" xfId="139" applyNumberFormat="1" applyFont="1" applyBorder="1"/>
    <xf numFmtId="191" fontId="68" fillId="0" borderId="8" xfId="139" applyNumberFormat="1" applyFont="1" applyBorder="1"/>
    <xf numFmtId="40" fontId="69" fillId="0" borderId="39" xfId="139" applyFont="1" applyBorder="1" applyAlignment="1">
      <alignment horizontal="right"/>
    </xf>
    <xf numFmtId="191" fontId="55" fillId="0" borderId="0" xfId="139" applyNumberFormat="1" applyFont="1" applyBorder="1"/>
    <xf numFmtId="205" fontId="67" fillId="0" borderId="40" xfId="139" applyNumberFormat="1" applyFont="1" applyBorder="1"/>
    <xf numFmtId="191" fontId="55" fillId="0" borderId="40" xfId="139" applyNumberFormat="1" applyFont="1" applyBorder="1"/>
    <xf numFmtId="40" fontId="51" fillId="0" borderId="36" xfId="139" applyFont="1" applyBorder="1"/>
    <xf numFmtId="40" fontId="51" fillId="0" borderId="17" xfId="139" applyFont="1" applyBorder="1"/>
    <xf numFmtId="205" fontId="67" fillId="0" borderId="18" xfId="139" applyNumberFormat="1" applyFont="1" applyBorder="1"/>
    <xf numFmtId="191" fontId="45" fillId="0" borderId="8" xfId="139" applyNumberFormat="1" applyFont="1" applyBorder="1" applyAlignment="1">
      <alignment horizontal="right"/>
    </xf>
    <xf numFmtId="0" fontId="72" fillId="0" borderId="15" xfId="0" applyFont="1" applyBorder="1" applyAlignment="1">
      <alignment vertical="center"/>
    </xf>
    <xf numFmtId="0" fontId="72" fillId="23" borderId="21" xfId="230" quotePrefix="1" applyFont="1" applyFill="1" applyBorder="1" applyAlignment="1">
      <alignment horizontal="left" vertical="center"/>
    </xf>
    <xf numFmtId="0" fontId="72" fillId="23" borderId="36" xfId="230" quotePrefix="1" applyFont="1" applyFill="1" applyBorder="1" applyAlignment="1">
      <alignment horizontal="left" vertical="center"/>
    </xf>
    <xf numFmtId="0" fontId="72" fillId="0" borderId="15" xfId="0" quotePrefix="1" applyFont="1" applyBorder="1" applyAlignment="1">
      <alignment horizontal="left" vertical="center"/>
    </xf>
    <xf numFmtId="0" fontId="72" fillId="0" borderId="15" xfId="0" applyFont="1" applyBorder="1" applyAlignment="1">
      <alignment horizontal="left" vertical="center"/>
    </xf>
    <xf numFmtId="0" fontId="72" fillId="0" borderId="15" xfId="0" applyFont="1" applyBorder="1" applyAlignment="1">
      <alignment horizontal="center" vertical="center"/>
    </xf>
    <xf numFmtId="38" fontId="72" fillId="0" borderId="20" xfId="94" applyNumberFormat="1" applyFont="1" applyBorder="1" applyAlignment="1">
      <alignment horizontal="center" vertical="center"/>
    </xf>
    <xf numFmtId="0" fontId="72" fillId="0" borderId="17" xfId="0" applyFont="1" applyBorder="1" applyAlignment="1">
      <alignment horizontal="center" vertical="center"/>
    </xf>
    <xf numFmtId="0" fontId="71" fillId="0" borderId="13" xfId="0" applyFont="1" applyBorder="1" applyAlignment="1">
      <alignment vertical="center"/>
    </xf>
    <xf numFmtId="0" fontId="37" fillId="0" borderId="0" xfId="67" applyFont="1" applyAlignment="1">
      <alignment vertical="center"/>
    </xf>
    <xf numFmtId="0" fontId="39" fillId="0" borderId="27" xfId="67" quotePrefix="1" applyFont="1" applyBorder="1" applyAlignment="1">
      <alignment horizontal="left" vertical="center"/>
    </xf>
    <xf numFmtId="0" fontId="39" fillId="0" borderId="38" xfId="67" applyFont="1" applyBorder="1" applyAlignment="1">
      <alignment horizontal="centerContinuous" vertical="center"/>
    </xf>
    <xf numFmtId="0" fontId="38" fillId="0" borderId="57" xfId="67" applyFont="1" applyBorder="1" applyAlignment="1">
      <alignment horizontal="left" vertical="center"/>
    </xf>
    <xf numFmtId="0" fontId="40" fillId="0" borderId="25" xfId="67" applyFont="1" applyBorder="1" applyAlignment="1" applyProtection="1">
      <alignment horizontal="center" vertical="center"/>
      <protection locked="0"/>
    </xf>
    <xf numFmtId="0" fontId="38" fillId="0" borderId="17" xfId="67" applyFont="1" applyBorder="1" applyAlignment="1">
      <alignment horizontal="centerContinuous" vertical="center"/>
    </xf>
    <xf numFmtId="38" fontId="38" fillId="0" borderId="58" xfId="67" applyNumberFormat="1" applyFont="1" applyBorder="1" applyAlignment="1">
      <alignment horizontal="left" vertical="center"/>
    </xf>
    <xf numFmtId="0" fontId="40" fillId="0" borderId="34" xfId="67" applyFont="1" applyBorder="1" applyAlignment="1" applyProtection="1">
      <alignment horizontal="center" vertical="center"/>
      <protection locked="0"/>
    </xf>
    <xf numFmtId="0" fontId="39" fillId="0" borderId="24" xfId="67" applyFont="1" applyBorder="1" applyAlignment="1">
      <alignment horizontal="center" vertical="center"/>
    </xf>
    <xf numFmtId="3" fontId="39" fillId="0" borderId="24" xfId="67" applyNumberFormat="1" applyFont="1" applyBorder="1" applyAlignment="1">
      <alignment horizontal="right" vertical="center"/>
    </xf>
    <xf numFmtId="3" fontId="39" fillId="0" borderId="24" xfId="67" applyNumberFormat="1" applyFont="1" applyBorder="1" applyAlignment="1">
      <alignment horizontal="center" vertical="center"/>
    </xf>
    <xf numFmtId="0" fontId="38" fillId="0" borderId="30" xfId="67" applyFont="1" applyBorder="1" applyAlignment="1">
      <alignment horizontal="center" vertical="center"/>
    </xf>
    <xf numFmtId="0" fontId="38" fillId="0" borderId="14" xfId="67" applyFont="1" applyBorder="1" applyAlignment="1">
      <alignment vertical="center"/>
    </xf>
    <xf numFmtId="0" fontId="39" fillId="0" borderId="14" xfId="67" applyFont="1" applyBorder="1" applyAlignment="1">
      <alignment vertical="center"/>
    </xf>
    <xf numFmtId="3" fontId="39" fillId="0" borderId="30" xfId="67" applyNumberFormat="1" applyFont="1" applyBorder="1" applyAlignment="1">
      <alignment horizontal="right" vertical="center"/>
    </xf>
    <xf numFmtId="4" fontId="39" fillId="0" borderId="30" xfId="67" applyNumberFormat="1" applyFont="1" applyBorder="1" applyAlignment="1">
      <alignment horizontal="center" vertical="center"/>
    </xf>
    <xf numFmtId="0" fontId="39" fillId="0" borderId="30" xfId="67" applyFont="1" applyBorder="1" applyAlignment="1">
      <alignment horizontal="center" vertical="center"/>
    </xf>
    <xf numFmtId="0" fontId="39" fillId="0" borderId="14" xfId="67" applyFont="1" applyBorder="1" applyAlignment="1">
      <alignment horizontal="right" vertical="center"/>
    </xf>
    <xf numFmtId="0" fontId="39" fillId="0" borderId="29" xfId="67" applyFont="1" applyBorder="1" applyAlignment="1">
      <alignment vertical="center"/>
    </xf>
    <xf numFmtId="0" fontId="39" fillId="0" borderId="13" xfId="0" applyFont="1" applyBorder="1" applyAlignment="1">
      <alignment vertical="center"/>
    </xf>
    <xf numFmtId="3" fontId="39" fillId="0" borderId="30" xfId="111" applyNumberFormat="1" applyFont="1" applyBorder="1" applyAlignment="1">
      <alignment horizontal="right" vertical="center"/>
    </xf>
    <xf numFmtId="0" fontId="39" fillId="0" borderId="27" xfId="67" applyFont="1" applyBorder="1" applyAlignment="1">
      <alignment vertical="center"/>
    </xf>
    <xf numFmtId="0" fontId="39" fillId="0" borderId="14" xfId="0" applyFont="1" applyBorder="1" applyAlignment="1">
      <alignment vertical="center"/>
    </xf>
    <xf numFmtId="3" fontId="37" fillId="0" borderId="0" xfId="67" applyNumberFormat="1" applyFont="1" applyAlignment="1">
      <alignment vertical="center"/>
    </xf>
    <xf numFmtId="3" fontId="39" fillId="0" borderId="30" xfId="67" applyNumberFormat="1" applyFont="1" applyBorder="1" applyAlignment="1">
      <alignment vertical="center"/>
    </xf>
    <xf numFmtId="0" fontId="39" fillId="0" borderId="8" xfId="67" applyFont="1" applyBorder="1" applyAlignment="1">
      <alignment horizontal="center" vertical="center"/>
    </xf>
    <xf numFmtId="0" fontId="39" fillId="0" borderId="4" xfId="67" applyFont="1" applyBorder="1" applyAlignment="1">
      <alignment horizontal="left" vertical="center"/>
    </xf>
    <xf numFmtId="0" fontId="38" fillId="0" borderId="4" xfId="67" applyFont="1" applyBorder="1" applyAlignment="1">
      <alignment horizontal="right" vertical="center"/>
    </xf>
    <xf numFmtId="3" fontId="38" fillId="0" borderId="8" xfId="67" applyNumberFormat="1" applyFont="1" applyBorder="1" applyAlignment="1">
      <alignment horizontal="right" vertical="center"/>
    </xf>
    <xf numFmtId="0" fontId="41" fillId="0" borderId="30" xfId="67" applyFont="1" applyBorder="1" applyAlignment="1">
      <alignment horizontal="center" vertical="center"/>
    </xf>
    <xf numFmtId="0" fontId="39" fillId="0" borderId="41" xfId="67" applyFont="1" applyBorder="1" applyAlignment="1">
      <alignment horizontal="center" vertical="center"/>
    </xf>
    <xf numFmtId="0" fontId="39" fillId="0" borderId="0" xfId="67" applyFont="1" applyAlignment="1">
      <alignment horizontal="right" vertical="center"/>
    </xf>
    <xf numFmtId="0" fontId="39" fillId="0" borderId="0" xfId="67" applyFont="1" applyAlignment="1">
      <alignment vertical="center"/>
    </xf>
    <xf numFmtId="3" fontId="39" fillId="0" borderId="41" xfId="67" applyNumberFormat="1" applyFont="1" applyBorder="1" applyAlignment="1">
      <alignment horizontal="right" vertical="center"/>
    </xf>
    <xf numFmtId="4" fontId="39" fillId="0" borderId="41" xfId="67" applyNumberFormat="1" applyFont="1" applyBorder="1" applyAlignment="1">
      <alignment horizontal="center" vertical="center"/>
    </xf>
    <xf numFmtId="0" fontId="39" fillId="0" borderId="4" xfId="67" applyFont="1" applyBorder="1" applyAlignment="1">
      <alignment vertical="center"/>
    </xf>
    <xf numFmtId="3" fontId="38" fillId="0" borderId="8" xfId="67" applyNumberFormat="1" applyFont="1" applyBorder="1" applyAlignment="1">
      <alignment vertical="center"/>
    </xf>
    <xf numFmtId="0" fontId="41" fillId="0" borderId="41" xfId="67" applyFont="1" applyBorder="1" applyAlignment="1">
      <alignment horizontal="center" vertical="center"/>
    </xf>
    <xf numFmtId="4" fontId="42" fillId="0" borderId="24" xfId="67" applyNumberFormat="1" applyFont="1" applyBorder="1" applyAlignment="1">
      <alignment horizontal="center" vertical="center"/>
    </xf>
    <xf numFmtId="4" fontId="42" fillId="0" borderId="30" xfId="67" applyNumberFormat="1" applyFont="1" applyBorder="1" applyAlignment="1">
      <alignment horizontal="center" vertical="center"/>
    </xf>
    <xf numFmtId="3" fontId="39" fillId="0" borderId="41" xfId="67" applyNumberFormat="1" applyFont="1" applyBorder="1" applyAlignment="1">
      <alignment vertical="center"/>
    </xf>
    <xf numFmtId="3" fontId="39" fillId="0" borderId="24" xfId="67" applyNumberFormat="1" applyFont="1" applyBorder="1" applyAlignment="1">
      <alignment vertical="center"/>
    </xf>
    <xf numFmtId="0" fontId="73" fillId="0" borderId="0" xfId="69" applyFont="1" applyAlignment="1">
      <alignment vertical="center"/>
    </xf>
    <xf numFmtId="0" fontId="86" fillId="0" borderId="0" xfId="68" applyFont="1" applyAlignment="1">
      <alignment vertical="center"/>
    </xf>
    <xf numFmtId="0" fontId="72" fillId="0" borderId="0" xfId="69" applyFont="1" applyAlignment="1">
      <alignment horizontal="centerContinuous" vertical="center"/>
    </xf>
    <xf numFmtId="0" fontId="71" fillId="0" borderId="13" xfId="137" applyFont="1" applyBorder="1" applyAlignment="1">
      <alignment horizontal="left" vertical="center"/>
    </xf>
    <xf numFmtId="3" fontId="87" fillId="0" borderId="0" xfId="69" applyNumberFormat="1" applyFont="1" applyAlignment="1">
      <alignment vertical="center"/>
    </xf>
    <xf numFmtId="0" fontId="73" fillId="0" borderId="0" xfId="67" applyFont="1" applyAlignment="1">
      <alignment vertical="center"/>
    </xf>
    <xf numFmtId="0" fontId="83" fillId="0" borderId="0" xfId="69" applyFont="1" applyAlignment="1">
      <alignment horizontal="center" vertical="center"/>
    </xf>
    <xf numFmtId="188" fontId="87" fillId="0" borderId="0" xfId="94" applyNumberFormat="1" applyFont="1" applyAlignment="1">
      <alignment vertical="center"/>
    </xf>
    <xf numFmtId="0" fontId="87" fillId="0" borderId="0" xfId="69" applyFont="1" applyAlignment="1">
      <alignment horizontal="right" vertical="center"/>
    </xf>
    <xf numFmtId="3" fontId="73" fillId="0" borderId="0" xfId="69" applyNumberFormat="1" applyFont="1" applyAlignment="1">
      <alignment vertical="center"/>
    </xf>
    <xf numFmtId="43" fontId="73" fillId="0" borderId="0" xfId="94" applyFont="1" applyAlignment="1">
      <alignment vertical="center"/>
    </xf>
    <xf numFmtId="38" fontId="72" fillId="0" borderId="0" xfId="138" applyNumberFormat="1" applyFont="1" applyAlignment="1">
      <alignment vertical="center"/>
    </xf>
    <xf numFmtId="3" fontId="72" fillId="0" borderId="0" xfId="42" applyNumberFormat="1" applyFont="1" applyAlignment="1">
      <alignment horizontal="right" vertical="center"/>
    </xf>
    <xf numFmtId="0" fontId="73" fillId="0" borderId="0" xfId="68" applyFont="1" applyAlignment="1">
      <alignment vertical="center"/>
    </xf>
    <xf numFmtId="2" fontId="72" fillId="0" borderId="0" xfId="138" applyNumberFormat="1" applyFont="1" applyAlignment="1">
      <alignment vertical="center"/>
    </xf>
    <xf numFmtId="38" fontId="72" fillId="0" borderId="0" xfId="138" applyNumberFormat="1" applyFont="1" applyAlignment="1">
      <alignment horizontal="right" vertical="center"/>
    </xf>
    <xf numFmtId="188" fontId="72" fillId="0" borderId="0" xfId="42" applyNumberFormat="1" applyFont="1" applyAlignment="1">
      <alignment horizontal="left" vertical="center"/>
    </xf>
    <xf numFmtId="188" fontId="72" fillId="0" borderId="0" xfId="138" quotePrefix="1" applyNumberFormat="1" applyFont="1" applyAlignment="1">
      <alignment horizontal="center" vertical="center"/>
    </xf>
    <xf numFmtId="43" fontId="72" fillId="0" borderId="0" xfId="138" quotePrefix="1" applyNumberFormat="1" applyFont="1" applyAlignment="1">
      <alignment horizontal="center" vertical="center"/>
    </xf>
    <xf numFmtId="0" fontId="73" fillId="0" borderId="0" xfId="135" applyFont="1" applyAlignment="1">
      <alignment vertical="center"/>
    </xf>
    <xf numFmtId="0" fontId="71" fillId="0" borderId="0" xfId="135" applyFont="1" applyAlignment="1" applyProtection="1">
      <alignment vertical="center"/>
      <protection locked="0"/>
    </xf>
    <xf numFmtId="188" fontId="72" fillId="0" borderId="0" xfId="94" applyNumberFormat="1" applyFont="1" applyAlignment="1">
      <alignment horizontal="left" vertical="center"/>
    </xf>
    <xf numFmtId="188" fontId="72" fillId="0" borderId="0" xfId="69" quotePrefix="1" applyNumberFormat="1" applyFont="1" applyAlignment="1">
      <alignment horizontal="center" vertical="center"/>
    </xf>
    <xf numFmtId="43" fontId="72" fillId="0" borderId="0" xfId="69" quotePrefix="1" applyNumberFormat="1" applyFont="1" applyAlignment="1">
      <alignment horizontal="center" vertical="center"/>
    </xf>
    <xf numFmtId="38" fontId="72" fillId="0" borderId="0" xfId="71" applyNumberFormat="1" applyFont="1" applyAlignment="1">
      <alignment vertical="center"/>
    </xf>
    <xf numFmtId="9" fontId="72" fillId="0" borderId="0" xfId="69" quotePrefix="1" applyNumberFormat="1" applyFont="1" applyAlignment="1">
      <alignment horizontal="center" vertical="center"/>
    </xf>
    <xf numFmtId="0" fontId="73" fillId="0" borderId="0" xfId="71" applyFont="1" applyAlignment="1">
      <alignment vertical="center"/>
    </xf>
    <xf numFmtId="0" fontId="72" fillId="0" borderId="0" xfId="69" quotePrefix="1" applyFont="1" applyAlignment="1">
      <alignment horizontal="left" vertical="center"/>
    </xf>
    <xf numFmtId="0" fontId="72" fillId="0" borderId="0" xfId="135" applyFont="1" applyAlignment="1" applyProtection="1">
      <alignment vertical="center"/>
      <protection locked="0"/>
    </xf>
    <xf numFmtId="38" fontId="72" fillId="0" borderId="0" xfId="135" applyNumberFormat="1" applyFont="1" applyAlignment="1">
      <alignment vertical="center"/>
    </xf>
    <xf numFmtId="0" fontId="72" fillId="0" borderId="0" xfId="69" applyFont="1" applyAlignment="1">
      <alignment horizontal="left" vertical="center"/>
    </xf>
    <xf numFmtId="0" fontId="83" fillId="0" borderId="0" xfId="135" applyFont="1" applyAlignment="1">
      <alignment vertical="center"/>
    </xf>
    <xf numFmtId="0" fontId="72" fillId="0" borderId="0" xfId="136" applyFont="1" applyAlignment="1">
      <alignment vertical="center"/>
    </xf>
    <xf numFmtId="0" fontId="72" fillId="0" borderId="21" xfId="69" quotePrefix="1" applyFont="1" applyBorder="1" applyAlignment="1">
      <alignment horizontal="left" vertical="center"/>
    </xf>
    <xf numFmtId="0" fontId="71" fillId="0" borderId="15" xfId="71" applyFont="1" applyBorder="1" applyAlignment="1">
      <alignment horizontal="left" vertical="center"/>
    </xf>
    <xf numFmtId="0" fontId="72" fillId="0" borderId="15" xfId="71" applyFont="1" applyBorder="1" applyAlignment="1">
      <alignment vertical="center"/>
    </xf>
    <xf numFmtId="0" fontId="72" fillId="0" borderId="15" xfId="71" applyFont="1" applyBorder="1" applyAlignment="1">
      <alignment horizontal="left" vertical="center"/>
    </xf>
    <xf numFmtId="0" fontId="73" fillId="0" borderId="15" xfId="71" applyFont="1" applyBorder="1" applyAlignment="1">
      <alignment vertical="center"/>
    </xf>
    <xf numFmtId="0" fontId="72" fillId="0" borderId="15" xfId="71" quotePrefix="1" applyFont="1" applyBorder="1" applyAlignment="1">
      <alignment horizontal="left" vertical="center"/>
    </xf>
    <xf numFmtId="0" fontId="73" fillId="0" borderId="20" xfId="71" applyFont="1" applyBorder="1" applyAlignment="1">
      <alignment vertical="center"/>
    </xf>
    <xf numFmtId="0" fontId="72" fillId="0" borderId="39" xfId="69" quotePrefix="1" applyFont="1" applyBorder="1" applyAlignment="1">
      <alignment horizontal="left" vertical="center"/>
    </xf>
    <xf numFmtId="0" fontId="72" fillId="0" borderId="0" xfId="71" applyFont="1" applyAlignment="1">
      <alignment horizontal="left" vertical="center"/>
    </xf>
    <xf numFmtId="0" fontId="72" fillId="0" borderId="0" xfId="71" quotePrefix="1" applyFont="1" applyAlignment="1">
      <alignment horizontal="left" vertical="center"/>
    </xf>
    <xf numFmtId="0" fontId="73" fillId="0" borderId="40" xfId="71" applyFont="1" applyBorder="1" applyAlignment="1">
      <alignment vertical="center"/>
    </xf>
    <xf numFmtId="0" fontId="73" fillId="0" borderId="36" xfId="71" applyFont="1" applyBorder="1" applyAlignment="1">
      <alignment vertical="center"/>
    </xf>
    <xf numFmtId="0" fontId="71" fillId="0" borderId="17" xfId="71" applyFont="1" applyBorder="1" applyAlignment="1">
      <alignment horizontal="left" vertical="center"/>
    </xf>
    <xf numFmtId="0" fontId="72" fillId="0" borderId="17" xfId="71" applyFont="1" applyBorder="1" applyAlignment="1">
      <alignment vertical="center"/>
    </xf>
    <xf numFmtId="0" fontId="88" fillId="0" borderId="17" xfId="71" applyFont="1" applyBorder="1" applyAlignment="1">
      <alignment vertical="center"/>
    </xf>
    <xf numFmtId="0" fontId="73" fillId="0" borderId="18" xfId="71" applyFont="1" applyBorder="1" applyAlignment="1">
      <alignment vertical="center"/>
    </xf>
    <xf numFmtId="0" fontId="37" fillId="0" borderId="35" xfId="67" applyFont="1" applyBorder="1" applyAlignment="1" applyProtection="1">
      <alignment horizontal="left" vertical="center"/>
      <protection locked="0"/>
    </xf>
    <xf numFmtId="0" fontId="37" fillId="0" borderId="32" xfId="67" applyFont="1" applyBorder="1" applyAlignment="1" applyProtection="1">
      <alignment horizontal="left" vertical="center"/>
      <protection locked="0"/>
    </xf>
    <xf numFmtId="4" fontId="39" fillId="0" borderId="26" xfId="111" applyNumberFormat="1" applyFont="1" applyBorder="1" applyAlignment="1">
      <alignment horizontal="right" vertical="center"/>
    </xf>
    <xf numFmtId="4" fontId="39" fillId="0" borderId="30" xfId="111" applyNumberFormat="1" applyFont="1" applyBorder="1" applyAlignment="1">
      <alignment horizontal="right" vertical="center"/>
    </xf>
    <xf numFmtId="4" fontId="39" fillId="0" borderId="30" xfId="67" applyNumberFormat="1" applyFont="1" applyBorder="1" applyAlignment="1">
      <alignment vertical="center"/>
    </xf>
    <xf numFmtId="4" fontId="38" fillId="0" borderId="8" xfId="67" applyNumberFormat="1" applyFont="1" applyBorder="1" applyAlignment="1">
      <alignment horizontal="right" vertical="center"/>
    </xf>
    <xf numFmtId="4" fontId="38" fillId="0" borderId="8" xfId="67" applyNumberFormat="1" applyFont="1" applyBorder="1" applyAlignment="1">
      <alignment vertical="center"/>
    </xf>
    <xf numFmtId="4" fontId="39" fillId="0" borderId="41" xfId="67" applyNumberFormat="1" applyFont="1" applyBorder="1" applyAlignment="1">
      <alignment vertical="center"/>
    </xf>
    <xf numFmtId="4" fontId="39" fillId="0" borderId="24" xfId="67" applyNumberFormat="1" applyFont="1" applyBorder="1" applyAlignment="1">
      <alignment vertical="center"/>
    </xf>
    <xf numFmtId="4" fontId="72" fillId="0" borderId="20" xfId="0" applyNumberFormat="1" applyFont="1" applyBorder="1" applyAlignment="1">
      <alignment horizontal="right" vertical="center"/>
    </xf>
    <xf numFmtId="4" fontId="71" fillId="0" borderId="8" xfId="0" applyNumberFormat="1" applyFont="1" applyBorder="1" applyAlignment="1">
      <alignment vertical="center"/>
    </xf>
    <xf numFmtId="4" fontId="72" fillId="0" borderId="41" xfId="0" applyNumberFormat="1" applyFont="1" applyBorder="1" applyAlignment="1">
      <alignment vertical="center"/>
    </xf>
    <xf numFmtId="4" fontId="72" fillId="0" borderId="42" xfId="94" applyNumberFormat="1" applyFont="1" applyFill="1" applyBorder="1" applyAlignment="1">
      <alignment vertical="center"/>
    </xf>
    <xf numFmtId="4" fontId="71" fillId="0" borderId="52" xfId="0" applyNumberFormat="1" applyFont="1" applyBorder="1" applyAlignment="1">
      <alignment vertical="center"/>
    </xf>
    <xf numFmtId="0" fontId="89" fillId="0" borderId="0" xfId="0" applyFont="1" applyAlignment="1">
      <alignment horizontal="left" vertical="center"/>
    </xf>
    <xf numFmtId="0" fontId="89" fillId="0" borderId="0" xfId="0" applyFont="1" applyAlignment="1">
      <alignment vertical="center"/>
    </xf>
    <xf numFmtId="0" fontId="89" fillId="0" borderId="0" xfId="71" applyFont="1" applyAlignment="1">
      <alignment vertical="center"/>
    </xf>
    <xf numFmtId="0" fontId="89" fillId="0" borderId="0" xfId="69" applyFont="1" applyAlignment="1">
      <alignment vertical="center"/>
    </xf>
    <xf numFmtId="0" fontId="89" fillId="0" borderId="0" xfId="66" applyFont="1" applyAlignment="1">
      <alignment vertical="center"/>
    </xf>
    <xf numFmtId="0" fontId="72" fillId="23" borderId="26" xfId="0" applyFont="1" applyFill="1" applyBorder="1" applyAlignment="1">
      <alignment horizontal="center" vertical="center"/>
    </xf>
    <xf numFmtId="0" fontId="71" fillId="23" borderId="14" xfId="67" applyFont="1" applyFill="1" applyBorder="1" applyAlignment="1">
      <alignment vertical="center"/>
    </xf>
    <xf numFmtId="0" fontId="72" fillId="23" borderId="13" xfId="0" applyFont="1" applyFill="1" applyBorder="1" applyAlignment="1">
      <alignment vertical="center"/>
    </xf>
    <xf numFmtId="0" fontId="72" fillId="23" borderId="16" xfId="0" quotePrefix="1" applyFont="1" applyFill="1" applyBorder="1" applyAlignment="1">
      <alignment horizontal="left" vertical="center"/>
    </xf>
    <xf numFmtId="3" fontId="72" fillId="23" borderId="26" xfId="94" applyNumberFormat="1" applyFont="1" applyFill="1" applyBorder="1" applyAlignment="1" applyProtection="1">
      <alignment horizontal="right" vertical="center"/>
    </xf>
    <xf numFmtId="3" fontId="72" fillId="23" borderId="26" xfId="94" applyNumberFormat="1" applyFont="1" applyFill="1" applyBorder="1" applyAlignment="1">
      <alignment vertical="center"/>
    </xf>
    <xf numFmtId="3" fontId="72" fillId="23" borderId="26" xfId="0" applyNumberFormat="1" applyFont="1" applyFill="1" applyBorder="1" applyAlignment="1">
      <alignment vertical="center"/>
    </xf>
    <xf numFmtId="0" fontId="71" fillId="23" borderId="29" xfId="0" applyFont="1" applyFill="1" applyBorder="1" applyAlignment="1">
      <alignment horizontal="left" vertical="center"/>
    </xf>
    <xf numFmtId="0" fontId="71" fillId="23" borderId="13" xfId="0" applyFont="1" applyFill="1" applyBorder="1" applyAlignment="1">
      <alignment horizontal="left" vertical="center"/>
    </xf>
    <xf numFmtId="0" fontId="71" fillId="23" borderId="27" xfId="0" applyFont="1" applyFill="1" applyBorder="1" applyAlignment="1">
      <alignment horizontal="left" vertical="center"/>
    </xf>
    <xf numFmtId="0" fontId="72" fillId="23" borderId="13" xfId="0" applyFont="1" applyFill="1" applyBorder="1" applyAlignment="1">
      <alignment horizontal="left" vertical="center"/>
    </xf>
    <xf numFmtId="4" fontId="72" fillId="23" borderId="26" xfId="94" applyNumberFormat="1" applyFont="1" applyFill="1" applyBorder="1" applyAlignment="1" applyProtection="1">
      <alignment horizontal="right" vertical="center"/>
    </xf>
    <xf numFmtId="4" fontId="72" fillId="23" borderId="26" xfId="94" applyNumberFormat="1" applyFont="1" applyFill="1" applyBorder="1" applyAlignment="1">
      <alignment vertical="center"/>
    </xf>
    <xf numFmtId="4" fontId="72" fillId="23" borderId="26" xfId="0" applyNumberFormat="1" applyFont="1" applyFill="1" applyBorder="1" applyAlignment="1">
      <alignment vertical="center"/>
    </xf>
    <xf numFmtId="0" fontId="72" fillId="23" borderId="29" xfId="0" applyFont="1" applyFill="1" applyBorder="1" applyAlignment="1">
      <alignment vertical="center"/>
    </xf>
    <xf numFmtId="0" fontId="72" fillId="23" borderId="16" xfId="0" quotePrefix="1" applyFont="1" applyFill="1" applyBorder="1" applyAlignment="1">
      <alignment vertical="center"/>
    </xf>
    <xf numFmtId="0" fontId="72" fillId="23" borderId="19" xfId="0" applyFont="1" applyFill="1" applyBorder="1" applyAlignment="1">
      <alignment horizontal="center" vertical="center"/>
    </xf>
    <xf numFmtId="0" fontId="72" fillId="23" borderId="15" xfId="0" applyFont="1" applyFill="1" applyBorder="1" applyAlignment="1">
      <alignment horizontal="centerContinuous" vertical="center"/>
    </xf>
    <xf numFmtId="0" fontId="72" fillId="23" borderId="20" xfId="0" applyFont="1" applyFill="1" applyBorder="1" applyAlignment="1">
      <alignment horizontal="centerContinuous" vertical="center"/>
    </xf>
    <xf numFmtId="0" fontId="72" fillId="23" borderId="20" xfId="0" applyFont="1" applyFill="1" applyBorder="1" applyAlignment="1">
      <alignment horizontal="center" vertical="center"/>
    </xf>
    <xf numFmtId="0" fontId="72" fillId="23" borderId="22" xfId="0" applyFont="1" applyFill="1" applyBorder="1" applyAlignment="1">
      <alignment horizontal="center" vertical="center"/>
    </xf>
    <xf numFmtId="0" fontId="72" fillId="23" borderId="17" xfId="0" applyFont="1" applyFill="1" applyBorder="1" applyAlignment="1">
      <alignment vertical="center"/>
    </xf>
    <xf numFmtId="0" fontId="72" fillId="23" borderId="18" xfId="0" applyFont="1" applyFill="1" applyBorder="1" applyAlignment="1">
      <alignment vertical="center"/>
    </xf>
    <xf numFmtId="0" fontId="72" fillId="23" borderId="18" xfId="0" applyFont="1" applyFill="1" applyBorder="1" applyAlignment="1">
      <alignment horizontal="center" vertical="center"/>
    </xf>
    <xf numFmtId="0" fontId="71" fillId="23" borderId="26" xfId="0" applyFont="1" applyFill="1" applyBorder="1" applyAlignment="1">
      <alignment horizontal="center" vertical="center"/>
    </xf>
    <xf numFmtId="0" fontId="71" fillId="23" borderId="16" xfId="0" quotePrefix="1" applyFont="1" applyFill="1" applyBorder="1" applyAlignment="1">
      <alignment horizontal="left" vertical="center"/>
    </xf>
    <xf numFmtId="4" fontId="71" fillId="23" borderId="26" xfId="94" applyNumberFormat="1" applyFont="1" applyFill="1" applyBorder="1" applyAlignment="1" applyProtection="1">
      <alignment horizontal="right" vertical="center"/>
    </xf>
    <xf numFmtId="4" fontId="71" fillId="23" borderId="26" xfId="94" applyNumberFormat="1" applyFont="1" applyFill="1" applyBorder="1" applyAlignment="1">
      <alignment vertical="center"/>
    </xf>
    <xf numFmtId="4" fontId="71" fillId="23" borderId="26" xfId="0" applyNumberFormat="1" applyFont="1" applyFill="1" applyBorder="1" applyAlignment="1">
      <alignment vertical="center"/>
    </xf>
    <xf numFmtId="0" fontId="71" fillId="23" borderId="16" xfId="0" applyFont="1" applyFill="1" applyBorder="1" applyAlignment="1">
      <alignment vertical="center"/>
    </xf>
    <xf numFmtId="4" fontId="72" fillId="23" borderId="26" xfId="94" applyNumberFormat="1" applyFont="1" applyFill="1" applyBorder="1" applyAlignment="1">
      <alignment horizontal="right" vertical="center"/>
    </xf>
    <xf numFmtId="0" fontId="72" fillId="23" borderId="27" xfId="0" applyFont="1" applyFill="1" applyBorder="1" applyAlignment="1">
      <alignment horizontal="left" vertical="center"/>
    </xf>
    <xf numFmtId="0" fontId="71" fillId="23" borderId="27" xfId="0" applyFont="1" applyFill="1" applyBorder="1" applyAlignment="1">
      <alignment horizontal="center" vertical="center"/>
    </xf>
    <xf numFmtId="0" fontId="71" fillId="23" borderId="13" xfId="0" applyFont="1" applyFill="1" applyBorder="1" applyAlignment="1">
      <alignment vertical="center"/>
    </xf>
    <xf numFmtId="0" fontId="72" fillId="23" borderId="29" xfId="0" applyFont="1" applyFill="1" applyBorder="1" applyAlignment="1">
      <alignment horizontal="left" vertical="center"/>
    </xf>
    <xf numFmtId="0" fontId="71" fillId="23" borderId="29" xfId="0" applyFont="1" applyFill="1" applyBorder="1" applyAlignment="1">
      <alignment horizontal="centerContinuous" vertical="center"/>
    </xf>
    <xf numFmtId="0" fontId="72" fillId="23" borderId="13" xfId="0" applyFont="1" applyFill="1" applyBorder="1" applyAlignment="1">
      <alignment horizontal="centerContinuous" vertical="center"/>
    </xf>
    <xf numFmtId="0" fontId="72" fillId="23" borderId="16" xfId="0" applyFont="1" applyFill="1" applyBorder="1" applyAlignment="1">
      <alignment vertical="center"/>
    </xf>
    <xf numFmtId="0" fontId="72" fillId="23" borderId="27" xfId="0" applyFont="1" applyFill="1" applyBorder="1" applyAlignment="1">
      <alignment horizontal="center" vertical="center"/>
    </xf>
    <xf numFmtId="0" fontId="71" fillId="23" borderId="16" xfId="0" applyFont="1" applyFill="1" applyBorder="1" applyAlignment="1">
      <alignment horizontal="left" vertical="center"/>
    </xf>
    <xf numFmtId="0" fontId="72" fillId="23" borderId="16" xfId="0" applyFont="1" applyFill="1" applyBorder="1" applyAlignment="1">
      <alignment horizontal="left" vertical="center"/>
    </xf>
    <xf numFmtId="4" fontId="72" fillId="23" borderId="26" xfId="94" applyNumberFormat="1" applyFont="1" applyFill="1" applyBorder="1" applyAlignment="1" applyProtection="1">
      <alignment vertical="center"/>
    </xf>
    <xf numFmtId="4" fontId="72" fillId="23" borderId="26" xfId="0" applyNumberFormat="1" applyFont="1" applyFill="1" applyBorder="1" applyAlignment="1">
      <alignment horizontal="right" vertical="center"/>
    </xf>
    <xf numFmtId="0" fontId="71" fillId="23" borderId="29" xfId="0" applyFont="1" applyFill="1" applyBorder="1" applyAlignment="1">
      <alignment horizontal="center" vertical="center"/>
    </xf>
    <xf numFmtId="4" fontId="71" fillId="23" borderId="26" xfId="94" applyNumberFormat="1" applyFont="1" applyFill="1" applyBorder="1" applyAlignment="1" applyProtection="1">
      <alignment vertical="center"/>
    </xf>
    <xf numFmtId="4" fontId="71" fillId="23" borderId="26" xfId="0" applyNumberFormat="1" applyFont="1" applyFill="1" applyBorder="1" applyAlignment="1">
      <alignment horizontal="right" vertical="center"/>
    </xf>
    <xf numFmtId="2" fontId="72" fillId="23" borderId="26" xfId="0" applyNumberFormat="1" applyFont="1" applyFill="1" applyBorder="1" applyAlignment="1">
      <alignment horizontal="center" vertical="center"/>
    </xf>
    <xf numFmtId="0" fontId="71" fillId="23" borderId="29" xfId="0" applyFont="1" applyFill="1" applyBorder="1" applyAlignment="1">
      <alignment vertical="center"/>
    </xf>
    <xf numFmtId="0" fontId="71" fillId="23" borderId="16" xfId="0" quotePrefix="1" applyFont="1" applyFill="1" applyBorder="1" applyAlignment="1">
      <alignment vertical="center"/>
    </xf>
    <xf numFmtId="1" fontId="71" fillId="23" borderId="26" xfId="0" applyNumberFormat="1" applyFont="1" applyFill="1" applyBorder="1" applyAlignment="1">
      <alignment horizontal="center" vertical="center"/>
    </xf>
    <xf numFmtId="190" fontId="72" fillId="23" borderId="26" xfId="0" applyNumberFormat="1" applyFont="1" applyFill="1" applyBorder="1" applyAlignment="1">
      <alignment horizontal="center" vertical="center"/>
    </xf>
    <xf numFmtId="2" fontId="71" fillId="23" borderId="26" xfId="0" applyNumberFormat="1" applyFont="1" applyFill="1" applyBorder="1" applyAlignment="1">
      <alignment horizontal="center" vertical="center"/>
    </xf>
    <xf numFmtId="0" fontId="72" fillId="23" borderId="0" xfId="110" applyFont="1" applyFill="1" applyAlignment="1">
      <alignment vertical="center"/>
    </xf>
    <xf numFmtId="0" fontId="72" fillId="23" borderId="23" xfId="110" quotePrefix="1" applyFont="1" applyFill="1" applyBorder="1" applyAlignment="1">
      <alignment horizontal="left" vertical="center"/>
    </xf>
    <xf numFmtId="0" fontId="72" fillId="23" borderId="4" xfId="110" quotePrefix="1" applyFont="1" applyFill="1" applyBorder="1" applyAlignment="1">
      <alignment horizontal="left" vertical="center"/>
    </xf>
    <xf numFmtId="0" fontId="72" fillId="23" borderId="44" xfId="110" applyFont="1" applyFill="1" applyBorder="1" applyAlignment="1">
      <alignment vertical="center"/>
    </xf>
    <xf numFmtId="0" fontId="71" fillId="23" borderId="4" xfId="110" applyFont="1" applyFill="1" applyBorder="1" applyAlignment="1">
      <alignment vertical="center"/>
    </xf>
    <xf numFmtId="43" fontId="72" fillId="23" borderId="4" xfId="97" applyFont="1" applyFill="1" applyBorder="1" applyAlignment="1">
      <alignment vertical="center"/>
    </xf>
    <xf numFmtId="0" fontId="72" fillId="23" borderId="4" xfId="110" applyFont="1" applyFill="1" applyBorder="1" applyAlignment="1">
      <alignment vertical="center"/>
    </xf>
    <xf numFmtId="43" fontId="72" fillId="23" borderId="23" xfId="97" applyFont="1" applyFill="1" applyBorder="1" applyAlignment="1">
      <alignment vertical="center"/>
    </xf>
    <xf numFmtId="43" fontId="72" fillId="23" borderId="44" xfId="97" applyFont="1" applyFill="1" applyBorder="1" applyAlignment="1">
      <alignment horizontal="left" vertical="center"/>
    </xf>
    <xf numFmtId="0" fontId="72" fillId="23" borderId="23" xfId="110" applyFont="1" applyFill="1" applyBorder="1" applyAlignment="1">
      <alignment horizontal="left" vertical="center"/>
    </xf>
    <xf numFmtId="38" fontId="71" fillId="23" borderId="4" xfId="110" applyNumberFormat="1" applyFont="1" applyFill="1" applyBorder="1" applyAlignment="1">
      <alignment vertical="center"/>
    </xf>
    <xf numFmtId="0" fontId="72" fillId="23" borderId="8" xfId="0" applyFont="1" applyFill="1" applyBorder="1" applyAlignment="1">
      <alignment vertical="center"/>
    </xf>
    <xf numFmtId="3" fontId="72" fillId="23" borderId="4" xfId="94" applyNumberFormat="1" applyFont="1" applyFill="1" applyBorder="1" applyAlignment="1">
      <alignment horizontal="center" vertical="center"/>
    </xf>
    <xf numFmtId="49" fontId="72" fillId="23" borderId="44" xfId="97" applyNumberFormat="1" applyFont="1" applyFill="1" applyBorder="1" applyAlignment="1">
      <alignment horizontal="left" vertical="center"/>
    </xf>
    <xf numFmtId="0" fontId="72" fillId="23" borderId="4" xfId="110" applyFont="1" applyFill="1" applyBorder="1" applyAlignment="1">
      <alignment horizontal="left" vertical="center"/>
    </xf>
    <xf numFmtId="0" fontId="72" fillId="23" borderId="8" xfId="110" applyFont="1" applyFill="1" applyBorder="1" applyAlignment="1">
      <alignment vertical="center"/>
    </xf>
    <xf numFmtId="43" fontId="72" fillId="23" borderId="4" xfId="97" quotePrefix="1" applyFont="1" applyFill="1" applyBorder="1" applyAlignment="1">
      <alignment horizontal="center" vertical="center"/>
    </xf>
    <xf numFmtId="43" fontId="72" fillId="23" borderId="44" xfId="97" quotePrefix="1" applyFont="1" applyFill="1" applyBorder="1" applyAlignment="1">
      <alignment horizontal="center" vertical="center"/>
    </xf>
    <xf numFmtId="43" fontId="72" fillId="23" borderId="4" xfId="94" applyFont="1" applyFill="1" applyBorder="1" applyAlignment="1">
      <alignment horizontal="left" vertical="center"/>
    </xf>
    <xf numFmtId="43" fontId="72" fillId="23" borderId="8" xfId="110" applyNumberFormat="1" applyFont="1" applyFill="1" applyBorder="1" applyAlignment="1">
      <alignment vertical="center"/>
    </xf>
    <xf numFmtId="0" fontId="72" fillId="23" borderId="0" xfId="110" applyFont="1" applyFill="1" applyAlignment="1">
      <alignment horizontal="center" vertical="center"/>
    </xf>
    <xf numFmtId="43" fontId="72" fillId="23" borderId="0" xfId="97" applyFont="1" applyFill="1" applyBorder="1" applyAlignment="1">
      <alignment vertical="center"/>
    </xf>
    <xf numFmtId="43" fontId="72" fillId="23" borderId="0" xfId="97" applyFont="1" applyFill="1" applyAlignment="1">
      <alignment vertical="center"/>
    </xf>
    <xf numFmtId="0" fontId="72" fillId="23" borderId="21" xfId="120" applyFont="1" applyFill="1" applyBorder="1" applyAlignment="1" applyProtection="1">
      <alignment horizontal="centerContinuous" vertical="center"/>
      <protection locked="0"/>
    </xf>
    <xf numFmtId="0" fontId="72" fillId="23" borderId="20" xfId="120" applyFont="1" applyFill="1" applyBorder="1" applyAlignment="1" applyProtection="1">
      <alignment horizontal="centerContinuous" vertical="center"/>
      <protection locked="0"/>
    </xf>
    <xf numFmtId="0" fontId="72" fillId="23" borderId="21" xfId="120" quotePrefix="1" applyFont="1" applyFill="1" applyBorder="1" applyAlignment="1" applyProtection="1">
      <alignment horizontal="centerContinuous" vertical="center"/>
      <protection locked="0"/>
    </xf>
    <xf numFmtId="0" fontId="72" fillId="23" borderId="20" xfId="120" applyFont="1" applyFill="1" applyBorder="1" applyAlignment="1">
      <alignment horizontal="centerContinuous" vertical="center"/>
    </xf>
    <xf numFmtId="0" fontId="72" fillId="23" borderId="20" xfId="120" applyFont="1" applyFill="1" applyBorder="1" applyAlignment="1">
      <alignment horizontal="center" vertical="center"/>
    </xf>
    <xf numFmtId="0" fontId="72" fillId="23" borderId="0" xfId="0" applyFont="1" applyFill="1" applyAlignment="1">
      <alignment vertical="center"/>
    </xf>
    <xf numFmtId="43" fontId="72" fillId="23" borderId="0" xfId="94" applyFont="1" applyFill="1" applyAlignment="1">
      <alignment vertical="center"/>
    </xf>
    <xf numFmtId="43" fontId="72" fillId="23" borderId="18" xfId="94" applyFont="1" applyFill="1" applyBorder="1" applyAlignment="1">
      <alignment vertical="center"/>
    </xf>
    <xf numFmtId="0" fontId="72" fillId="23" borderId="23" xfId="120" quotePrefix="1" applyFont="1" applyFill="1" applyBorder="1" applyAlignment="1">
      <alignment horizontal="center" vertical="center"/>
    </xf>
    <xf numFmtId="0" fontId="72" fillId="23" borderId="8" xfId="120" applyFont="1" applyFill="1" applyBorder="1" applyAlignment="1">
      <alignment horizontal="center" vertical="center"/>
    </xf>
    <xf numFmtId="0" fontId="72" fillId="23" borderId="18" xfId="120" applyFont="1" applyFill="1" applyBorder="1" applyAlignment="1">
      <alignment horizontal="right" vertical="center"/>
    </xf>
    <xf numFmtId="0" fontId="72" fillId="23" borderId="24" xfId="0" applyFont="1" applyFill="1" applyBorder="1" applyAlignment="1">
      <alignment horizontal="center" vertical="center"/>
    </xf>
    <xf numFmtId="3" fontId="72" fillId="23" borderId="24" xfId="94" applyNumberFormat="1" applyFont="1" applyFill="1" applyBorder="1" applyAlignment="1">
      <alignment horizontal="right" vertical="center"/>
    </xf>
    <xf numFmtId="3" fontId="72" fillId="23" borderId="25" xfId="94" applyNumberFormat="1" applyFont="1" applyFill="1" applyBorder="1" applyAlignment="1">
      <alignment vertical="center"/>
    </xf>
    <xf numFmtId="3" fontId="72" fillId="23" borderId="24" xfId="0" applyNumberFormat="1" applyFont="1" applyFill="1" applyBorder="1" applyAlignment="1">
      <alignment vertical="center"/>
    </xf>
    <xf numFmtId="3" fontId="72" fillId="23" borderId="8" xfId="0" applyNumberFormat="1" applyFont="1" applyFill="1" applyBorder="1" applyAlignment="1">
      <alignment vertical="center"/>
    </xf>
    <xf numFmtId="0" fontId="71" fillId="23" borderId="27" xfId="0" applyFont="1" applyFill="1" applyBorder="1" applyAlignment="1">
      <alignment horizontal="right" vertical="center"/>
    </xf>
    <xf numFmtId="0" fontId="71" fillId="23" borderId="14" xfId="0" applyFont="1" applyFill="1" applyBorder="1" applyAlignment="1">
      <alignment horizontal="left" vertical="center"/>
    </xf>
    <xf numFmtId="0" fontId="71" fillId="23" borderId="28" xfId="0" quotePrefix="1" applyFont="1" applyFill="1" applyBorder="1" applyAlignment="1">
      <alignment horizontal="left" vertical="center"/>
    </xf>
    <xf numFmtId="3" fontId="72" fillId="23" borderId="26" xfId="94" applyNumberFormat="1" applyFont="1" applyFill="1" applyBorder="1" applyAlignment="1">
      <alignment horizontal="right" vertical="center"/>
    </xf>
    <xf numFmtId="3" fontId="72" fillId="23" borderId="16" xfId="94" applyNumberFormat="1" applyFont="1" applyFill="1" applyBorder="1" applyAlignment="1">
      <alignment vertical="center"/>
    </xf>
    <xf numFmtId="0" fontId="72" fillId="23" borderId="50" xfId="0" applyFont="1" applyFill="1" applyBorder="1" applyAlignment="1">
      <alignment horizontal="center" vertical="center"/>
    </xf>
    <xf numFmtId="192" fontId="72" fillId="23" borderId="51" xfId="94" applyNumberFormat="1" applyFont="1" applyFill="1" applyBorder="1" applyAlignment="1">
      <alignment vertical="center"/>
    </xf>
    <xf numFmtId="0" fontId="72" fillId="23" borderId="37" xfId="0" applyFont="1" applyFill="1" applyBorder="1" applyAlignment="1">
      <alignment vertical="center"/>
    </xf>
    <xf numFmtId="0" fontId="72" fillId="23" borderId="45" xfId="0" quotePrefix="1" applyFont="1" applyFill="1" applyBorder="1" applyAlignment="1">
      <alignment vertical="center"/>
    </xf>
    <xf numFmtId="4" fontId="72" fillId="23" borderId="50" xfId="94" applyNumberFormat="1" applyFont="1" applyFill="1" applyBorder="1" applyAlignment="1" applyProtection="1">
      <alignment horizontal="right" vertical="center"/>
    </xf>
    <xf numFmtId="4" fontId="72" fillId="23" borderId="50" xfId="94" applyNumberFormat="1" applyFont="1" applyFill="1" applyBorder="1" applyAlignment="1">
      <alignment vertical="center"/>
    </xf>
    <xf numFmtId="4" fontId="72" fillId="23" borderId="50" xfId="0" applyNumberFormat="1" applyFont="1" applyFill="1" applyBorder="1" applyAlignment="1">
      <alignment vertical="center"/>
    </xf>
    <xf numFmtId="0" fontId="72" fillId="23" borderId="29" xfId="73" applyFont="1" applyFill="1" applyBorder="1" applyAlignment="1">
      <alignment horizontal="left" vertical="center"/>
    </xf>
    <xf numFmtId="0" fontId="72" fillId="23" borderId="50" xfId="73" applyFont="1" applyFill="1" applyBorder="1" applyAlignment="1">
      <alignment horizontal="center" vertical="center"/>
    </xf>
    <xf numFmtId="4" fontId="72" fillId="23" borderId="37" xfId="44" applyNumberFormat="1" applyFont="1" applyFill="1" applyBorder="1" applyAlignment="1">
      <alignment horizontal="right" vertical="center"/>
    </xf>
    <xf numFmtId="4" fontId="72" fillId="23" borderId="51" xfId="44" applyNumberFormat="1" applyFont="1" applyFill="1" applyBorder="1" applyAlignment="1">
      <alignment vertical="center"/>
    </xf>
    <xf numFmtId="4" fontId="72" fillId="23" borderId="37" xfId="73" applyNumberFormat="1" applyFont="1" applyFill="1" applyBorder="1" applyAlignment="1">
      <alignment vertical="center"/>
    </xf>
    <xf numFmtId="0" fontId="71" fillId="23" borderId="14" xfId="0" applyFont="1" applyFill="1" applyBorder="1" applyAlignment="1">
      <alignment horizontal="right" vertical="center"/>
    </xf>
    <xf numFmtId="0" fontId="71" fillId="23" borderId="0" xfId="0" applyFont="1" applyFill="1" applyAlignment="1">
      <alignment vertical="center"/>
    </xf>
    <xf numFmtId="0" fontId="71" fillId="23" borderId="8" xfId="0" applyFont="1" applyFill="1" applyBorder="1" applyAlignment="1">
      <alignment vertical="center"/>
    </xf>
    <xf numFmtId="3" fontId="71" fillId="23" borderId="8" xfId="0" applyNumberFormat="1" applyFont="1" applyFill="1" applyBorder="1" applyAlignment="1">
      <alignment vertical="center"/>
    </xf>
    <xf numFmtId="0" fontId="72" fillId="23" borderId="29" xfId="0" applyFont="1" applyFill="1" applyBorder="1" applyAlignment="1">
      <alignment horizontal="center" vertical="center"/>
    </xf>
    <xf numFmtId="4" fontId="72" fillId="23" borderId="29" xfId="94" applyNumberFormat="1" applyFont="1" applyFill="1" applyBorder="1" applyAlignment="1">
      <alignment vertical="center"/>
    </xf>
    <xf numFmtId="4" fontId="72" fillId="23" borderId="13" xfId="0" applyNumberFormat="1" applyFont="1" applyFill="1" applyBorder="1" applyAlignment="1">
      <alignment vertical="center"/>
    </xf>
    <xf numFmtId="0" fontId="72" fillId="23" borderId="26" xfId="0" quotePrefix="1" applyFont="1" applyFill="1" applyBorder="1" applyAlignment="1">
      <alignment horizontal="center" vertical="center"/>
    </xf>
    <xf numFmtId="0" fontId="84" fillId="23" borderId="13" xfId="0" quotePrefix="1" applyFont="1" applyFill="1" applyBorder="1" applyAlignment="1">
      <alignment horizontal="left" vertical="center"/>
    </xf>
    <xf numFmtId="4" fontId="72" fillId="23" borderId="13" xfId="94" applyNumberFormat="1" applyFont="1" applyFill="1" applyBorder="1" applyAlignment="1">
      <alignment vertical="center"/>
    </xf>
    <xf numFmtId="0" fontId="85" fillId="23" borderId="13" xfId="0" applyFont="1" applyFill="1" applyBorder="1" applyAlignment="1">
      <alignment vertical="center"/>
    </xf>
    <xf numFmtId="0" fontId="71" fillId="23" borderId="26" xfId="0" quotePrefix="1" applyFont="1" applyFill="1" applyBorder="1" applyAlignment="1">
      <alignment horizontal="center" vertical="center"/>
    </xf>
    <xf numFmtId="0" fontId="72" fillId="23" borderId="37" xfId="0" applyFont="1" applyFill="1" applyBorder="1" applyAlignment="1">
      <alignment horizontal="left" vertical="center"/>
    </xf>
    <xf numFmtId="2" fontId="72" fillId="23" borderId="26" xfId="0" quotePrefix="1" applyNumberFormat="1" applyFont="1" applyFill="1" applyBorder="1" applyAlignment="1">
      <alignment horizontal="center" vertical="center"/>
    </xf>
    <xf numFmtId="0" fontId="71" fillId="23" borderId="13" xfId="0" applyFont="1" applyFill="1" applyBorder="1" applyAlignment="1">
      <alignment horizontal="centerContinuous" vertical="center"/>
    </xf>
    <xf numFmtId="0" fontId="72" fillId="23" borderId="0" xfId="0" applyFont="1" applyFill="1" applyAlignment="1">
      <alignment horizontal="left" vertical="center"/>
    </xf>
    <xf numFmtId="4" fontId="72" fillId="23" borderId="30" xfId="0" applyNumberFormat="1" applyFont="1" applyFill="1" applyBorder="1" applyAlignment="1">
      <alignment horizontal="right" vertical="center"/>
    </xf>
    <xf numFmtId="191" fontId="72" fillId="23" borderId="16" xfId="94" applyNumberFormat="1" applyFont="1" applyFill="1" applyBorder="1" applyAlignment="1" applyProtection="1">
      <alignment horizontal="right" vertical="center"/>
    </xf>
    <xf numFmtId="191" fontId="72" fillId="23" borderId="0" xfId="94" applyNumberFormat="1" applyFont="1" applyFill="1" applyBorder="1" applyAlignment="1" applyProtection="1">
      <alignment horizontal="right" vertical="center"/>
    </xf>
    <xf numFmtId="0" fontId="71" fillId="23" borderId="37" xfId="73" applyFont="1" applyFill="1" applyBorder="1" applyAlignment="1">
      <alignment horizontal="left" vertical="center"/>
    </xf>
    <xf numFmtId="0" fontId="72" fillId="23" borderId="37" xfId="73" applyFont="1" applyFill="1" applyBorder="1" applyAlignment="1">
      <alignment horizontal="left" vertical="center"/>
    </xf>
    <xf numFmtId="0" fontId="71" fillId="23" borderId="26" xfId="73" applyFont="1" applyFill="1" applyBorder="1" applyAlignment="1">
      <alignment horizontal="center" vertical="center"/>
    </xf>
    <xf numFmtId="4" fontId="71" fillId="23" borderId="13" xfId="44" applyNumberFormat="1" applyFont="1" applyFill="1" applyBorder="1" applyAlignment="1">
      <alignment horizontal="right" vertical="center"/>
    </xf>
    <xf numFmtId="4" fontId="71" fillId="23" borderId="29" xfId="44" applyNumberFormat="1" applyFont="1" applyFill="1" applyBorder="1" applyAlignment="1">
      <alignment vertical="center"/>
    </xf>
    <xf numFmtId="0" fontId="71" fillId="23" borderId="51" xfId="0" applyFont="1" applyFill="1" applyBorder="1" applyAlignment="1">
      <alignment vertical="center"/>
    </xf>
    <xf numFmtId="0" fontId="71" fillId="23" borderId="45" xfId="0" applyFont="1" applyFill="1" applyBorder="1" applyAlignment="1">
      <alignment horizontal="left" vertical="center"/>
    </xf>
    <xf numFmtId="4" fontId="71" fillId="23" borderId="50" xfId="94" applyNumberFormat="1" applyFont="1" applyFill="1" applyBorder="1" applyAlignment="1">
      <alignment vertical="center"/>
    </xf>
    <xf numFmtId="4" fontId="71" fillId="23" borderId="50" xfId="0" applyNumberFormat="1" applyFont="1" applyFill="1" applyBorder="1" applyAlignment="1">
      <alignment vertical="center"/>
    </xf>
    <xf numFmtId="0" fontId="72" fillId="23" borderId="51" xfId="0" applyFont="1" applyFill="1" applyBorder="1" applyAlignment="1">
      <alignment vertical="center"/>
    </xf>
    <xf numFmtId="0" fontId="71" fillId="23" borderId="37" xfId="0" applyFont="1" applyFill="1" applyBorder="1" applyAlignment="1">
      <alignment horizontal="left" vertical="center"/>
    </xf>
    <xf numFmtId="0" fontId="71" fillId="23" borderId="50" xfId="0" applyFont="1" applyFill="1" applyBorder="1" applyAlignment="1">
      <alignment horizontal="center" vertical="center"/>
    </xf>
    <xf numFmtId="0" fontId="72" fillId="23" borderId="51" xfId="0" applyFont="1" applyFill="1" applyBorder="1" applyAlignment="1">
      <alignment horizontal="center" vertical="center"/>
    </xf>
    <xf numFmtId="192" fontId="71" fillId="23" borderId="51" xfId="94" applyNumberFormat="1" applyFont="1" applyFill="1" applyBorder="1" applyAlignment="1">
      <alignment vertical="center"/>
    </xf>
    <xf numFmtId="0" fontId="72" fillId="23" borderId="45" xfId="0" quotePrefix="1" applyFont="1" applyFill="1" applyBorder="1" applyAlignment="1">
      <alignment horizontal="left" vertical="center"/>
    </xf>
    <xf numFmtId="0" fontId="71" fillId="23" borderId="37" xfId="0" applyFont="1" applyFill="1" applyBorder="1" applyAlignment="1">
      <alignment vertical="center"/>
    </xf>
    <xf numFmtId="0" fontId="71" fillId="23" borderId="45" xfId="0" quotePrefix="1" applyFont="1" applyFill="1" applyBorder="1" applyAlignment="1">
      <alignment vertical="center"/>
    </xf>
    <xf numFmtId="4" fontId="71" fillId="23" borderId="50" xfId="94" applyNumberFormat="1" applyFont="1" applyFill="1" applyBorder="1" applyAlignment="1" applyProtection="1">
      <alignment horizontal="right" vertical="center"/>
    </xf>
    <xf numFmtId="191" fontId="71" fillId="23" borderId="0" xfId="94" applyNumberFormat="1" applyFont="1" applyFill="1" applyBorder="1" applyAlignment="1" applyProtection="1">
      <alignment horizontal="right" vertical="center"/>
    </xf>
    <xf numFmtId="0" fontId="71" fillId="23" borderId="51" xfId="0" applyFont="1" applyFill="1" applyBorder="1" applyAlignment="1">
      <alignment horizontal="centerContinuous" vertical="center"/>
    </xf>
    <xf numFmtId="0" fontId="72" fillId="23" borderId="37" xfId="0" applyFont="1" applyFill="1" applyBorder="1" applyAlignment="1">
      <alignment horizontal="centerContinuous" vertical="center"/>
    </xf>
    <xf numFmtId="0" fontId="71" fillId="23" borderId="35" xfId="0" applyFont="1" applyFill="1" applyBorder="1" applyAlignment="1">
      <alignment horizontal="left" vertical="center"/>
    </xf>
    <xf numFmtId="188" fontId="71" fillId="23" borderId="38" xfId="94" applyNumberFormat="1" applyFont="1" applyFill="1" applyBorder="1" applyAlignment="1" applyProtection="1">
      <alignment horizontal="left" vertical="center"/>
    </xf>
    <xf numFmtId="0" fontId="72" fillId="23" borderId="38" xfId="67" applyFont="1" applyFill="1" applyBorder="1" applyAlignment="1">
      <alignment vertical="center"/>
    </xf>
    <xf numFmtId="188" fontId="71" fillId="23" borderId="38" xfId="94" applyNumberFormat="1" applyFont="1" applyFill="1" applyBorder="1" applyAlignment="1" applyProtection="1">
      <alignment horizontal="center" vertical="center"/>
    </xf>
    <xf numFmtId="188" fontId="71" fillId="23" borderId="38" xfId="94" applyNumberFormat="1" applyFont="1" applyFill="1" applyBorder="1" applyAlignment="1" applyProtection="1">
      <alignment horizontal="right" vertical="center"/>
    </xf>
    <xf numFmtId="188" fontId="71" fillId="23" borderId="38" xfId="94" applyNumberFormat="1" applyFont="1" applyFill="1" applyBorder="1" applyAlignment="1" applyProtection="1">
      <alignment vertical="center"/>
    </xf>
    <xf numFmtId="188" fontId="71" fillId="23" borderId="25" xfId="94" applyNumberFormat="1" applyFont="1" applyFill="1" applyBorder="1" applyAlignment="1" applyProtection="1">
      <alignment vertical="center"/>
    </xf>
    <xf numFmtId="0" fontId="72" fillId="23" borderId="13" xfId="67" applyFont="1" applyFill="1" applyBorder="1" applyAlignment="1">
      <alignment vertical="center"/>
    </xf>
    <xf numFmtId="188" fontId="71" fillId="23" borderId="13" xfId="94" applyNumberFormat="1" applyFont="1" applyFill="1" applyBorder="1" applyAlignment="1" applyProtection="1">
      <alignment horizontal="center" vertical="center"/>
    </xf>
    <xf numFmtId="188" fontId="71" fillId="23" borderId="13" xfId="94" applyNumberFormat="1" applyFont="1" applyFill="1" applyBorder="1" applyAlignment="1" applyProtection="1">
      <alignment horizontal="right" vertical="center"/>
    </xf>
    <xf numFmtId="188" fontId="71" fillId="23" borderId="13" xfId="94" applyNumberFormat="1" applyFont="1" applyFill="1" applyBorder="1" applyAlignment="1" applyProtection="1">
      <alignment vertical="center"/>
    </xf>
    <xf numFmtId="188" fontId="71" fillId="23" borderId="16" xfId="94" applyNumberFormat="1" applyFont="1" applyFill="1" applyBorder="1" applyAlignment="1" applyProtection="1">
      <alignment vertical="center"/>
    </xf>
    <xf numFmtId="0" fontId="72" fillId="23" borderId="13" xfId="67" applyFont="1" applyFill="1" applyBorder="1" applyAlignment="1">
      <alignment horizontal="left" vertical="center"/>
    </xf>
    <xf numFmtId="188" fontId="71" fillId="23" borderId="37" xfId="94" applyNumberFormat="1" applyFont="1" applyFill="1" applyBorder="1" applyAlignment="1" applyProtection="1">
      <alignment horizontal="center" vertical="center"/>
    </xf>
    <xf numFmtId="188" fontId="71" fillId="23" borderId="37" xfId="94" applyNumberFormat="1" applyFont="1" applyFill="1" applyBorder="1" applyAlignment="1" applyProtection="1">
      <alignment horizontal="right" vertical="center"/>
    </xf>
    <xf numFmtId="188" fontId="71" fillId="23" borderId="37" xfId="94" applyNumberFormat="1" applyFont="1" applyFill="1" applyBorder="1" applyAlignment="1" applyProtection="1">
      <alignment vertical="center"/>
    </xf>
    <xf numFmtId="188" fontId="71" fillId="23" borderId="45" xfId="94" applyNumberFormat="1" applyFont="1" applyFill="1" applyBorder="1" applyAlignment="1" applyProtection="1">
      <alignment vertical="center"/>
    </xf>
    <xf numFmtId="0" fontId="72" fillId="23" borderId="31" xfId="0" applyFont="1" applyFill="1" applyBorder="1" applyAlignment="1">
      <alignment horizontal="center" vertical="center"/>
    </xf>
    <xf numFmtId="0" fontId="71" fillId="23" borderId="32" xfId="0" applyFont="1" applyFill="1" applyBorder="1" applyAlignment="1">
      <alignment horizontal="left" vertical="center"/>
    </xf>
    <xf numFmtId="0" fontId="72" fillId="23" borderId="33" xfId="0" applyFont="1" applyFill="1" applyBorder="1" applyAlignment="1">
      <alignment horizontal="left" vertical="center"/>
    </xf>
    <xf numFmtId="0" fontId="72" fillId="23" borderId="33" xfId="67" applyFont="1" applyFill="1" applyBorder="1" applyAlignment="1">
      <alignment vertical="center"/>
    </xf>
    <xf numFmtId="188" fontId="71" fillId="23" borderId="33" xfId="94" applyNumberFormat="1" applyFont="1" applyFill="1" applyBorder="1" applyAlignment="1" applyProtection="1">
      <alignment horizontal="center" vertical="center"/>
    </xf>
    <xf numFmtId="188" fontId="71" fillId="23" borderId="33" xfId="94" applyNumberFormat="1" applyFont="1" applyFill="1" applyBorder="1" applyAlignment="1" applyProtection="1">
      <alignment horizontal="right" vertical="center"/>
    </xf>
    <xf numFmtId="188" fontId="71" fillId="23" borderId="33" xfId="94" applyNumberFormat="1" applyFont="1" applyFill="1" applyBorder="1" applyAlignment="1" applyProtection="1">
      <alignment vertical="center"/>
    </xf>
    <xf numFmtId="188" fontId="71" fillId="23" borderId="34" xfId="94" applyNumberFormat="1" applyFont="1" applyFill="1" applyBorder="1" applyAlignment="1" applyProtection="1">
      <alignment vertical="center"/>
    </xf>
    <xf numFmtId="0" fontId="72" fillId="23" borderId="0" xfId="0" applyFont="1" applyFill="1" applyAlignment="1">
      <alignment horizontal="center" vertical="center"/>
    </xf>
    <xf numFmtId="0" fontId="72" fillId="23" borderId="0" xfId="0" quotePrefix="1" applyFont="1" applyFill="1" applyAlignment="1">
      <alignment horizontal="left" vertical="center"/>
    </xf>
    <xf numFmtId="188" fontId="72" fillId="23" borderId="0" xfId="94" applyNumberFormat="1" applyFont="1" applyFill="1" applyBorder="1" applyAlignment="1">
      <alignment vertical="center"/>
    </xf>
    <xf numFmtId="188" fontId="72" fillId="23" borderId="0" xfId="0" applyNumberFormat="1" applyFont="1" applyFill="1" applyAlignment="1">
      <alignment vertical="center"/>
    </xf>
    <xf numFmtId="3" fontId="72" fillId="23" borderId="0" xfId="0" applyNumberFormat="1" applyFont="1" applyFill="1" applyAlignment="1">
      <alignment vertical="center"/>
    </xf>
    <xf numFmtId="188" fontId="89" fillId="23" borderId="0" xfId="94" applyNumberFormat="1" applyFont="1" applyFill="1" applyBorder="1" applyAlignment="1">
      <alignment vertical="center"/>
    </xf>
    <xf numFmtId="43" fontId="89" fillId="23" borderId="0" xfId="94" applyFont="1" applyFill="1" applyAlignment="1">
      <alignment vertical="center"/>
    </xf>
    <xf numFmtId="188" fontId="89" fillId="23" borderId="0" xfId="94" applyNumberFormat="1" applyFont="1" applyFill="1" applyAlignment="1">
      <alignment vertical="center"/>
    </xf>
    <xf numFmtId="0" fontId="71" fillId="0" borderId="36" xfId="0" quotePrefix="1" applyFont="1" applyBorder="1" applyAlignment="1">
      <alignment horizontal="left" vertical="center"/>
    </xf>
    <xf numFmtId="193" fontId="72" fillId="0" borderId="36" xfId="0" applyNumberFormat="1" applyFont="1" applyBorder="1" applyAlignment="1">
      <alignment horizontal="center" vertical="center"/>
    </xf>
    <xf numFmtId="3" fontId="72" fillId="0" borderId="18" xfId="0" applyNumberFormat="1" applyFont="1" applyBorder="1" applyAlignment="1">
      <alignment vertical="center"/>
    </xf>
    <xf numFmtId="2" fontId="72" fillId="22" borderId="23" xfId="0" quotePrefix="1" applyNumberFormat="1" applyFont="1" applyFill="1" applyBorder="1" applyAlignment="1">
      <alignment vertical="center"/>
    </xf>
    <xf numFmtId="0" fontId="72" fillId="0" borderId="0" xfId="69" quotePrefix="1" applyFont="1" applyAlignment="1">
      <alignment horizontal="left" vertical="center"/>
    </xf>
    <xf numFmtId="0" fontId="72" fillId="0" borderId="0" xfId="69" applyFont="1" applyAlignment="1">
      <alignment horizontal="center" vertical="center"/>
    </xf>
    <xf numFmtId="0" fontId="72" fillId="0" borderId="0" xfId="69" applyFont="1" applyAlignment="1">
      <alignment horizontal="left" vertical="center"/>
    </xf>
    <xf numFmtId="0" fontId="72" fillId="0" borderId="0" xfId="71" applyFont="1" applyAlignment="1">
      <alignment horizontal="left" vertical="center"/>
    </xf>
    <xf numFmtId="0" fontId="73" fillId="0" borderId="0" xfId="71" applyFont="1" applyAlignment="1">
      <alignment horizontal="left" vertical="center"/>
    </xf>
    <xf numFmtId="0" fontId="72" fillId="0" borderId="0" xfId="136" applyFont="1" applyAlignment="1">
      <alignment horizontal="left" vertical="center"/>
    </xf>
    <xf numFmtId="0" fontId="83" fillId="0" borderId="0" xfId="69" applyFont="1" applyAlignment="1">
      <alignment horizontal="center" vertical="center"/>
    </xf>
    <xf numFmtId="0" fontId="87" fillId="0" borderId="0" xfId="69" applyFont="1" applyAlignment="1">
      <alignment horizontal="center" vertical="center"/>
    </xf>
    <xf numFmtId="0" fontId="86" fillId="0" borderId="0" xfId="68" applyFont="1" applyAlignment="1">
      <alignment horizontal="center" vertical="center"/>
    </xf>
    <xf numFmtId="0" fontId="71" fillId="0" borderId="19" xfId="0" applyFont="1" applyBorder="1" applyAlignment="1">
      <alignment horizontal="center" vertical="center"/>
    </xf>
    <xf numFmtId="0" fontId="72" fillId="0" borderId="22" xfId="0" applyFont="1" applyBorder="1" applyAlignment="1">
      <alignment vertical="center"/>
    </xf>
    <xf numFmtId="0" fontId="71" fillId="0" borderId="21" xfId="0" applyFont="1" applyBorder="1" applyAlignment="1">
      <alignment horizontal="center" vertical="center"/>
    </xf>
    <xf numFmtId="0" fontId="72" fillId="0" borderId="15" xfId="0" applyFont="1" applyBorder="1" applyAlignment="1">
      <alignment vertical="center"/>
    </xf>
    <xf numFmtId="0" fontId="72" fillId="0" borderId="20" xfId="0" applyFont="1" applyBorder="1" applyAlignment="1">
      <alignment vertical="center"/>
    </xf>
    <xf numFmtId="0" fontId="72" fillId="0" borderId="36" xfId="0" applyFont="1" applyBorder="1" applyAlignment="1">
      <alignment vertical="center"/>
    </xf>
    <xf numFmtId="0" fontId="72" fillId="0" borderId="17" xfId="0" applyFont="1" applyBorder="1" applyAlignment="1">
      <alignment vertical="center"/>
    </xf>
    <xf numFmtId="0" fontId="72" fillId="0" borderId="18" xfId="0" applyFont="1" applyBorder="1" applyAlignment="1">
      <alignment vertical="center"/>
    </xf>
    <xf numFmtId="0" fontId="71" fillId="0" borderId="20" xfId="0" applyFont="1" applyBorder="1" applyAlignment="1">
      <alignment horizontal="center" vertical="center"/>
    </xf>
    <xf numFmtId="0" fontId="71" fillId="0" borderId="36" xfId="0" applyFont="1" applyBorder="1" applyAlignment="1">
      <alignment horizontal="center" vertical="center"/>
    </xf>
    <xf numFmtId="0" fontId="71" fillId="0" borderId="18" xfId="0" applyFont="1" applyBorder="1" applyAlignment="1">
      <alignment horizontal="center" vertical="center"/>
    </xf>
    <xf numFmtId="0" fontId="71" fillId="0" borderId="4" xfId="0" quotePrefix="1" applyFont="1" applyBorder="1" applyAlignment="1">
      <alignment horizontal="center" vertical="center"/>
    </xf>
    <xf numFmtId="0" fontId="71" fillId="0" borderId="44" xfId="0" quotePrefix="1" applyFont="1" applyBorder="1" applyAlignment="1">
      <alignment horizontal="center" vertical="center"/>
    </xf>
    <xf numFmtId="3" fontId="71" fillId="0" borderId="36" xfId="0" applyNumberFormat="1" applyFont="1" applyBorder="1" applyAlignment="1">
      <alignment horizontal="left" vertical="center"/>
    </xf>
    <xf numFmtId="3" fontId="71" fillId="0" borderId="17" xfId="0" applyNumberFormat="1" applyFont="1" applyBorder="1" applyAlignment="1">
      <alignment horizontal="left" vertical="center"/>
    </xf>
    <xf numFmtId="3" fontId="71" fillId="0" borderId="18" xfId="0" applyNumberFormat="1" applyFont="1" applyBorder="1" applyAlignment="1">
      <alignment horizontal="left" vertical="center"/>
    </xf>
    <xf numFmtId="0" fontId="70" fillId="0" borderId="17" xfId="67" applyFont="1" applyBorder="1" applyAlignment="1">
      <alignment horizontal="center" vertical="center"/>
    </xf>
    <xf numFmtId="0" fontId="40" fillId="0" borderId="35" xfId="67" applyFont="1" applyBorder="1" applyAlignment="1">
      <alignment horizontal="left" vertical="center"/>
    </xf>
    <xf numFmtId="0" fontId="40" fillId="0" borderId="38" xfId="67" applyFont="1" applyBorder="1" applyAlignment="1">
      <alignment horizontal="left" vertical="center"/>
    </xf>
    <xf numFmtId="0" fontId="38" fillId="0" borderId="23" xfId="67" applyFont="1" applyBorder="1" applyAlignment="1">
      <alignment horizontal="center" vertical="center"/>
    </xf>
    <xf numFmtId="0" fontId="38" fillId="0" borderId="4" xfId="67" applyFont="1" applyBorder="1" applyAlignment="1">
      <alignment horizontal="center" vertical="center"/>
    </xf>
    <xf numFmtId="0" fontId="38" fillId="0" borderId="35" xfId="67" applyFont="1" applyBorder="1" applyAlignment="1">
      <alignment horizontal="left" vertical="center"/>
    </xf>
    <xf numFmtId="0" fontId="38" fillId="0" borderId="38" xfId="67" applyFont="1" applyBorder="1" applyAlignment="1">
      <alignment horizontal="left" vertical="center"/>
    </xf>
    <xf numFmtId="0" fontId="38" fillId="0" borderId="21" xfId="67" applyFont="1" applyBorder="1" applyAlignment="1" applyProtection="1">
      <alignment horizontal="center" vertical="center"/>
      <protection locked="0"/>
    </xf>
    <xf numFmtId="0" fontId="38" fillId="0" borderId="20" xfId="67" applyFont="1" applyBorder="1" applyAlignment="1" applyProtection="1">
      <alignment horizontal="center" vertical="center"/>
      <protection locked="0"/>
    </xf>
    <xf numFmtId="0" fontId="38" fillId="0" borderId="36" xfId="67" applyFont="1" applyBorder="1" applyAlignment="1" applyProtection="1">
      <alignment horizontal="center" vertical="center"/>
      <protection locked="0"/>
    </xf>
    <xf numFmtId="0" fontId="38" fillId="0" borderId="18" xfId="67" applyFont="1" applyBorder="1" applyAlignment="1" applyProtection="1">
      <alignment horizontal="center" vertical="center"/>
      <protection locked="0"/>
    </xf>
    <xf numFmtId="0" fontId="38" fillId="0" borderId="19" xfId="67" applyFont="1" applyBorder="1" applyAlignment="1">
      <alignment horizontal="center" vertical="center"/>
    </xf>
    <xf numFmtId="0" fontId="38" fillId="0" borderId="22" xfId="67" applyFont="1" applyBorder="1" applyAlignment="1">
      <alignment horizontal="center" vertical="center"/>
    </xf>
    <xf numFmtId="0" fontId="37" fillId="0" borderId="27" xfId="67" applyFont="1" applyBorder="1" applyAlignment="1">
      <alignment horizontal="left" vertical="center"/>
    </xf>
    <xf numFmtId="0" fontId="40" fillId="0" borderId="14" xfId="67" applyFont="1" applyBorder="1" applyAlignment="1">
      <alignment horizontal="left" vertical="center"/>
    </xf>
    <xf numFmtId="0" fontId="40" fillId="0" borderId="27" xfId="67" applyFont="1" applyBorder="1" applyAlignment="1">
      <alignment horizontal="left" vertical="center"/>
    </xf>
    <xf numFmtId="17" fontId="72" fillId="23" borderId="0" xfId="110" applyNumberFormat="1" applyFont="1" applyFill="1" applyAlignment="1">
      <alignment horizontal="center" vertical="center"/>
    </xf>
    <xf numFmtId="0" fontId="72" fillId="23" borderId="0" xfId="110" applyFont="1" applyFill="1" applyAlignment="1">
      <alignment horizontal="center" vertical="center"/>
    </xf>
    <xf numFmtId="17" fontId="72" fillId="23" borderId="23" xfId="97" quotePrefix="1" applyNumberFormat="1" applyFont="1" applyFill="1" applyBorder="1" applyAlignment="1">
      <alignment horizontal="center" vertical="center" wrapText="1"/>
    </xf>
    <xf numFmtId="0" fontId="72" fillId="23" borderId="4" xfId="97" applyNumberFormat="1" applyFont="1" applyFill="1" applyBorder="1" applyAlignment="1">
      <alignment horizontal="center" vertical="center" wrapText="1"/>
    </xf>
    <xf numFmtId="0" fontId="72" fillId="23" borderId="44" xfId="97" applyNumberFormat="1" applyFont="1" applyFill="1" applyBorder="1" applyAlignment="1">
      <alignment horizontal="center" vertical="center" wrapText="1"/>
    </xf>
    <xf numFmtId="0" fontId="71" fillId="23" borderId="23" xfId="0" applyFont="1" applyFill="1" applyBorder="1" applyAlignment="1">
      <alignment horizontal="center" vertical="center"/>
    </xf>
    <xf numFmtId="0" fontId="71" fillId="23" borderId="4" xfId="0" applyFont="1" applyFill="1" applyBorder="1" applyAlignment="1">
      <alignment horizontal="center" vertical="center"/>
    </xf>
    <xf numFmtId="0" fontId="71" fillId="23" borderId="44" xfId="0" applyFont="1" applyFill="1" applyBorder="1" applyAlignment="1">
      <alignment horizontal="center" vertical="center"/>
    </xf>
    <xf numFmtId="0" fontId="83" fillId="23" borderId="0" xfId="110" applyFont="1" applyFill="1" applyAlignment="1">
      <alignment horizontal="center" vertical="center"/>
    </xf>
    <xf numFmtId="49" fontId="71" fillId="23" borderId="4" xfId="97" applyNumberFormat="1" applyFont="1" applyFill="1" applyBorder="1" applyAlignment="1">
      <alignment horizontal="center" vertical="center"/>
    </xf>
    <xf numFmtId="0" fontId="71" fillId="23" borderId="44" xfId="97" applyNumberFormat="1" applyFont="1" applyFill="1" applyBorder="1" applyAlignment="1">
      <alignment horizontal="center" vertical="center"/>
    </xf>
    <xf numFmtId="49" fontId="71" fillId="23" borderId="44" xfId="97" applyNumberFormat="1" applyFont="1" applyFill="1" applyBorder="1" applyAlignment="1">
      <alignment horizontal="center" vertical="center"/>
    </xf>
    <xf numFmtId="40" fontId="52" fillId="21" borderId="56" xfId="139" applyFont="1" applyFill="1" applyBorder="1" applyAlignment="1">
      <alignment horizontal="center"/>
    </xf>
    <xf numFmtId="40" fontId="52" fillId="21" borderId="3" xfId="139" applyFont="1" applyFill="1" applyBorder="1" applyAlignment="1">
      <alignment horizontal="center"/>
    </xf>
    <xf numFmtId="0" fontId="53" fillId="21" borderId="56" xfId="140" applyFont="1" applyFill="1" applyBorder="1" applyAlignment="1">
      <alignment horizontal="center"/>
    </xf>
    <xf numFmtId="0" fontId="53" fillId="21" borderId="59" xfId="140" applyFont="1" applyFill="1" applyBorder="1" applyAlignment="1">
      <alignment horizontal="center"/>
    </xf>
    <xf numFmtId="40" fontId="51" fillId="0" borderId="39" xfId="139" applyFont="1" applyBorder="1" applyAlignment="1">
      <alignment horizontal="left"/>
    </xf>
    <xf numFmtId="40" fontId="51" fillId="0" borderId="0" xfId="139" applyFont="1" applyBorder="1" applyAlignment="1">
      <alignment horizontal="left"/>
    </xf>
    <xf numFmtId="40" fontId="57" fillId="0" borderId="0" xfId="139" applyFont="1" applyBorder="1" applyAlignment="1">
      <alignment vertical="center"/>
    </xf>
    <xf numFmtId="40" fontId="56" fillId="0" borderId="39" xfId="139" applyFont="1" applyBorder="1" applyAlignment="1">
      <alignment horizontal="center"/>
    </xf>
    <xf numFmtId="40" fontId="56" fillId="0" borderId="0" xfId="139" applyFont="1" applyBorder="1" applyAlignment="1">
      <alignment horizontal="center"/>
    </xf>
    <xf numFmtId="40" fontId="56" fillId="0" borderId="40" xfId="139" applyFont="1" applyBorder="1" applyAlignment="1">
      <alignment horizontal="center"/>
    </xf>
    <xf numFmtId="0" fontId="72" fillId="23" borderId="0" xfId="0" applyFont="1" applyFill="1" applyBorder="1" applyAlignment="1">
      <alignment vertical="center"/>
    </xf>
    <xf numFmtId="0" fontId="72" fillId="23" borderId="0" xfId="0" applyFont="1" applyFill="1" applyBorder="1" applyAlignment="1">
      <alignment horizontal="left" vertical="center"/>
    </xf>
    <xf numFmtId="4" fontId="71" fillId="23" borderId="26" xfId="44" applyNumberFormat="1" applyFont="1" applyFill="1" applyBorder="1" applyAlignment="1">
      <alignment vertical="center"/>
    </xf>
  </cellXfs>
  <cellStyles count="231">
    <cellStyle name=",;F'KOIT[[WAAHK" xfId="1" xr:uid="{00000000-0005-0000-0000-000000000000}"/>
    <cellStyle name="?? [0]_PERSONAL" xfId="2" xr:uid="{00000000-0005-0000-0000-000001000000}"/>
    <cellStyle name="???? [0.00]_????" xfId="3" xr:uid="{00000000-0005-0000-0000-000002000000}"/>
    <cellStyle name="??????[0]_PERSONAL" xfId="4" xr:uid="{00000000-0005-0000-0000-000003000000}"/>
    <cellStyle name="??????PERSONAL" xfId="5" xr:uid="{00000000-0005-0000-0000-000004000000}"/>
    <cellStyle name="?????[0]_PERSONAL" xfId="6" xr:uid="{00000000-0005-0000-0000-000005000000}"/>
    <cellStyle name="?????PERSONAL" xfId="7" xr:uid="{00000000-0005-0000-0000-000006000000}"/>
    <cellStyle name="????_????" xfId="8" xr:uid="{00000000-0005-0000-0000-000007000000}"/>
    <cellStyle name="???[0]_PERSONAL" xfId="9" xr:uid="{00000000-0005-0000-0000-000008000000}"/>
    <cellStyle name="???_PERSONAL" xfId="10" xr:uid="{00000000-0005-0000-0000-000009000000}"/>
    <cellStyle name="??_??" xfId="11" xr:uid="{00000000-0005-0000-0000-00000A000000}"/>
    <cellStyle name="?@??laroux" xfId="12" xr:uid="{00000000-0005-0000-0000-00000B000000}"/>
    <cellStyle name="=C:\WINDOWS\SYSTEM32\COMMAND.COM" xfId="13" xr:uid="{00000000-0005-0000-0000-00000C000000}"/>
    <cellStyle name="20% - Accent1" xfId="162" xr:uid="{00000000-0005-0000-0000-00000D000000}"/>
    <cellStyle name="20% - Accent2" xfId="163" xr:uid="{00000000-0005-0000-0000-00000E000000}"/>
    <cellStyle name="20% - Accent3" xfId="164" xr:uid="{00000000-0005-0000-0000-00000F000000}"/>
    <cellStyle name="20% - Accent4" xfId="165" xr:uid="{00000000-0005-0000-0000-000010000000}"/>
    <cellStyle name="20% - Accent5" xfId="166" xr:uid="{00000000-0005-0000-0000-000011000000}"/>
    <cellStyle name="20% - Accent6" xfId="167" xr:uid="{00000000-0005-0000-0000-000012000000}"/>
    <cellStyle name="20% - ส่วนที่ถูกเน้น1" xfId="14" xr:uid="{00000000-0005-0000-0000-000013000000}"/>
    <cellStyle name="20% - ส่วนที่ถูกเน้น2" xfId="15" xr:uid="{00000000-0005-0000-0000-000014000000}"/>
    <cellStyle name="20% - ส่วนที่ถูกเน้น3" xfId="16" xr:uid="{00000000-0005-0000-0000-000015000000}"/>
    <cellStyle name="20% - ส่วนที่ถูกเน้น4" xfId="17" xr:uid="{00000000-0005-0000-0000-000016000000}"/>
    <cellStyle name="20% - ส่วนที่ถูกเน้น5" xfId="18" xr:uid="{00000000-0005-0000-0000-000017000000}"/>
    <cellStyle name="20% - ส่วนที่ถูกเน้น6" xfId="19" xr:uid="{00000000-0005-0000-0000-000018000000}"/>
    <cellStyle name="40% - Accent1" xfId="168" xr:uid="{00000000-0005-0000-0000-000019000000}"/>
    <cellStyle name="40% - Accent2" xfId="169" xr:uid="{00000000-0005-0000-0000-00001A000000}"/>
    <cellStyle name="40% - Accent3" xfId="170" xr:uid="{00000000-0005-0000-0000-00001B000000}"/>
    <cellStyle name="40% - Accent4" xfId="171" xr:uid="{00000000-0005-0000-0000-00001C000000}"/>
    <cellStyle name="40% - Accent5" xfId="172" xr:uid="{00000000-0005-0000-0000-00001D000000}"/>
    <cellStyle name="40% - Accent6" xfId="173" xr:uid="{00000000-0005-0000-0000-00001E000000}"/>
    <cellStyle name="40% - ส่วนที่ถูกเน้น1" xfId="20" xr:uid="{00000000-0005-0000-0000-00001F000000}"/>
    <cellStyle name="40% - ส่วนที่ถูกเน้น2" xfId="21" xr:uid="{00000000-0005-0000-0000-000020000000}"/>
    <cellStyle name="40% - ส่วนที่ถูกเน้น3" xfId="22" xr:uid="{00000000-0005-0000-0000-000021000000}"/>
    <cellStyle name="40% - ส่วนที่ถูกเน้น4" xfId="23" xr:uid="{00000000-0005-0000-0000-000022000000}"/>
    <cellStyle name="40% - ส่วนที่ถูกเน้น5" xfId="24" xr:uid="{00000000-0005-0000-0000-000023000000}"/>
    <cellStyle name="40% - ส่วนที่ถูกเน้น6" xfId="25" xr:uid="{00000000-0005-0000-0000-000024000000}"/>
    <cellStyle name="60% - Accent1" xfId="174" xr:uid="{00000000-0005-0000-0000-000025000000}"/>
    <cellStyle name="60% - Accent2" xfId="175" xr:uid="{00000000-0005-0000-0000-000026000000}"/>
    <cellStyle name="60% - Accent3" xfId="176" xr:uid="{00000000-0005-0000-0000-000027000000}"/>
    <cellStyle name="60% - Accent4" xfId="177" xr:uid="{00000000-0005-0000-0000-000028000000}"/>
    <cellStyle name="60% - Accent5" xfId="178" xr:uid="{00000000-0005-0000-0000-000029000000}"/>
    <cellStyle name="60% - Accent6" xfId="179" xr:uid="{00000000-0005-0000-0000-00002A000000}"/>
    <cellStyle name="60% - ส่วนที่ถูกเน้น1" xfId="26" xr:uid="{00000000-0005-0000-0000-00002B000000}"/>
    <cellStyle name="60% - ส่วนที่ถูกเน้น2" xfId="27" xr:uid="{00000000-0005-0000-0000-00002C000000}"/>
    <cellStyle name="60% - ส่วนที่ถูกเน้น3" xfId="28" xr:uid="{00000000-0005-0000-0000-00002D000000}"/>
    <cellStyle name="60% - ส่วนที่ถูกเน้น4" xfId="29" xr:uid="{00000000-0005-0000-0000-00002E000000}"/>
    <cellStyle name="60% - ส่วนที่ถูกเน้น5" xfId="30" xr:uid="{00000000-0005-0000-0000-00002F000000}"/>
    <cellStyle name="60% - ส่วนที่ถูกเน้น6" xfId="31" xr:uid="{00000000-0005-0000-0000-000030000000}"/>
    <cellStyle name="Accent1" xfId="180" xr:uid="{00000000-0005-0000-0000-000031000000}"/>
    <cellStyle name="Accent2" xfId="181" xr:uid="{00000000-0005-0000-0000-000032000000}"/>
    <cellStyle name="Accent3" xfId="182" xr:uid="{00000000-0005-0000-0000-000033000000}"/>
    <cellStyle name="Accent4" xfId="183" xr:uid="{00000000-0005-0000-0000-000034000000}"/>
    <cellStyle name="Accent5" xfId="184" xr:uid="{00000000-0005-0000-0000-000035000000}"/>
    <cellStyle name="Accent6" xfId="185" xr:uid="{00000000-0005-0000-0000-000036000000}"/>
    <cellStyle name="Bad" xfId="186" xr:uid="{00000000-0005-0000-0000-000037000000}"/>
    <cellStyle name="Calc Currency (0)" xfId="32" xr:uid="{00000000-0005-0000-0000-000038000000}"/>
    <cellStyle name="Calc Currency (2)" xfId="33" xr:uid="{00000000-0005-0000-0000-000039000000}"/>
    <cellStyle name="Calc Percent (0)" xfId="34" xr:uid="{00000000-0005-0000-0000-00003A000000}"/>
    <cellStyle name="Calc Percent (1)" xfId="35" xr:uid="{00000000-0005-0000-0000-00003B000000}"/>
    <cellStyle name="Calc Percent (2)" xfId="36" xr:uid="{00000000-0005-0000-0000-00003C000000}"/>
    <cellStyle name="Calc Units (0)" xfId="37" xr:uid="{00000000-0005-0000-0000-00003D000000}"/>
    <cellStyle name="Calc Units (1)" xfId="38" xr:uid="{00000000-0005-0000-0000-00003E000000}"/>
    <cellStyle name="Calc Units (2)" xfId="39" xr:uid="{00000000-0005-0000-0000-00003F000000}"/>
    <cellStyle name="Calculation" xfId="187" xr:uid="{00000000-0005-0000-0000-000040000000}"/>
    <cellStyle name="Check Cell" xfId="188" xr:uid="{00000000-0005-0000-0000-000041000000}"/>
    <cellStyle name="Comma [0] 2" xfId="142" xr:uid="{00000000-0005-0000-0000-000042000000}"/>
    <cellStyle name="Comma [00]" xfId="40" xr:uid="{00000000-0005-0000-0000-000043000000}"/>
    <cellStyle name="Comma 10" xfId="189" xr:uid="{00000000-0005-0000-0000-000044000000}"/>
    <cellStyle name="Comma 12" xfId="190" xr:uid="{00000000-0005-0000-0000-000045000000}"/>
    <cellStyle name="Comma 17" xfId="191" xr:uid="{00000000-0005-0000-0000-000046000000}"/>
    <cellStyle name="Comma 19" xfId="192" xr:uid="{00000000-0005-0000-0000-000047000000}"/>
    <cellStyle name="Comma 2" xfId="41" xr:uid="{00000000-0005-0000-0000-000048000000}"/>
    <cellStyle name="Comma 2 3" xfId="193" xr:uid="{00000000-0005-0000-0000-000049000000}"/>
    <cellStyle name="Comma 21" xfId="194" xr:uid="{00000000-0005-0000-0000-00004A000000}"/>
    <cellStyle name="Comma 22" xfId="195" xr:uid="{00000000-0005-0000-0000-00004B000000}"/>
    <cellStyle name="Comma 24" xfId="196" xr:uid="{00000000-0005-0000-0000-00004C000000}"/>
    <cellStyle name="Comma 26" xfId="197" xr:uid="{00000000-0005-0000-0000-00004D000000}"/>
    <cellStyle name="Comma 28" xfId="198" xr:uid="{00000000-0005-0000-0000-00004E000000}"/>
    <cellStyle name="Comma 3" xfId="42" xr:uid="{00000000-0005-0000-0000-00004F000000}"/>
    <cellStyle name="Comma 30" xfId="199" xr:uid="{00000000-0005-0000-0000-000050000000}"/>
    <cellStyle name="Comma 32" xfId="200" xr:uid="{00000000-0005-0000-0000-000051000000}"/>
    <cellStyle name="Comma 35" xfId="201" xr:uid="{00000000-0005-0000-0000-000052000000}"/>
    <cellStyle name="Comma 4" xfId="143" xr:uid="{00000000-0005-0000-0000-000053000000}"/>
    <cellStyle name="Comma 4 2" xfId="139" xr:uid="{00000000-0005-0000-0000-000054000000}"/>
    <cellStyle name="Comma_แบบตารางใหม่" xfId="43" xr:uid="{00000000-0005-0000-0000-000055000000}"/>
    <cellStyle name="Comma_อาคารผู้ป่วยใน 144 เตียง  8 ชั้น  รพ.อ่างทอง" xfId="44" xr:uid="{00000000-0005-0000-0000-000056000000}"/>
    <cellStyle name="Currency [00]" xfId="45" xr:uid="{00000000-0005-0000-0000-000057000000}"/>
    <cellStyle name="Date" xfId="46" xr:uid="{00000000-0005-0000-0000-000058000000}"/>
    <cellStyle name="Date Short" xfId="47" xr:uid="{00000000-0005-0000-0000-000059000000}"/>
    <cellStyle name="Date_10506 -D -อาคารรักษาโรคระดับสูง 11 ชั้น และใต้ดิน -รพ.สรรพประสิทธิประสงค์" xfId="144" xr:uid="{00000000-0005-0000-0000-00005A000000}"/>
    <cellStyle name="Enter Currency (0)" xfId="48" xr:uid="{00000000-0005-0000-0000-00005B000000}"/>
    <cellStyle name="Enter Currency (2)" xfId="49" xr:uid="{00000000-0005-0000-0000-00005C000000}"/>
    <cellStyle name="Enter Units (0)" xfId="50" xr:uid="{00000000-0005-0000-0000-00005D000000}"/>
    <cellStyle name="Enter Units (1)" xfId="51" xr:uid="{00000000-0005-0000-0000-00005E000000}"/>
    <cellStyle name="Enter Units (2)" xfId="52" xr:uid="{00000000-0005-0000-0000-00005F000000}"/>
    <cellStyle name="Explanatory Text" xfId="202" xr:uid="{00000000-0005-0000-0000-000060000000}"/>
    <cellStyle name="Good" xfId="203" xr:uid="{00000000-0005-0000-0000-000061000000}"/>
    <cellStyle name="Grey" xfId="53" xr:uid="{00000000-0005-0000-0000-000062000000}"/>
    <cellStyle name="Header1" xfId="54" xr:uid="{00000000-0005-0000-0000-000063000000}"/>
    <cellStyle name="Header2" xfId="55" xr:uid="{00000000-0005-0000-0000-000064000000}"/>
    <cellStyle name="Heading 1" xfId="204" xr:uid="{00000000-0005-0000-0000-000065000000}"/>
    <cellStyle name="Heading 2" xfId="205" xr:uid="{00000000-0005-0000-0000-000066000000}"/>
    <cellStyle name="Heading 3" xfId="206" xr:uid="{00000000-0005-0000-0000-000067000000}"/>
    <cellStyle name="Heading 4" xfId="207" xr:uid="{00000000-0005-0000-0000-000068000000}"/>
    <cellStyle name="Input" xfId="208" xr:uid="{00000000-0005-0000-0000-000069000000}"/>
    <cellStyle name="Input [yellow]" xfId="56" xr:uid="{00000000-0005-0000-0000-00006A000000}"/>
    <cellStyle name="Input_10765 STRUC" xfId="209" xr:uid="{00000000-0005-0000-0000-00006B000000}"/>
    <cellStyle name="Link Currency (0)" xfId="57" xr:uid="{00000000-0005-0000-0000-00006C000000}"/>
    <cellStyle name="Link Currency (2)" xfId="58" xr:uid="{00000000-0005-0000-0000-00006D000000}"/>
    <cellStyle name="Link Units (0)" xfId="59" xr:uid="{00000000-0005-0000-0000-00006E000000}"/>
    <cellStyle name="Link Units (1)" xfId="60" xr:uid="{00000000-0005-0000-0000-00006F000000}"/>
    <cellStyle name="Link Units (2)" xfId="61" xr:uid="{00000000-0005-0000-0000-000070000000}"/>
    <cellStyle name="Linked Cell" xfId="210" xr:uid="{00000000-0005-0000-0000-000071000000}"/>
    <cellStyle name="Neutral" xfId="211" xr:uid="{00000000-0005-0000-0000-000072000000}"/>
    <cellStyle name="New Times Roman" xfId="62" xr:uid="{00000000-0005-0000-0000-000073000000}"/>
    <cellStyle name="Normal - Style1" xfId="63" xr:uid="{00000000-0005-0000-0000-000074000000}"/>
    <cellStyle name="Normal 2" xfId="64" xr:uid="{00000000-0005-0000-0000-000075000000}"/>
    <cellStyle name="Normal 28" xfId="212" xr:uid="{00000000-0005-0000-0000-000076000000}"/>
    <cellStyle name="Normal 29" xfId="213" xr:uid="{00000000-0005-0000-0000-000077000000}"/>
    <cellStyle name="Normal 3" xfId="65" xr:uid="{00000000-0005-0000-0000-000078000000}"/>
    <cellStyle name="Normal 4" xfId="145" xr:uid="{00000000-0005-0000-0000-000079000000}"/>
    <cellStyle name="Normal 5" xfId="141" xr:uid="{00000000-0005-0000-0000-00007A000000}"/>
    <cellStyle name="Normal 5 2" xfId="214" xr:uid="{00000000-0005-0000-0000-00007B000000}"/>
    <cellStyle name="Normal 6" xfId="215" xr:uid="{00000000-0005-0000-0000-00007C000000}"/>
    <cellStyle name="Normal 7" xfId="216" xr:uid="{00000000-0005-0000-0000-00007D000000}"/>
    <cellStyle name="Normal 8" xfId="217" xr:uid="{00000000-0005-0000-0000-00007E000000}"/>
    <cellStyle name="Normal 9" xfId="218" xr:uid="{00000000-0005-0000-0000-00007F000000}"/>
    <cellStyle name="Normal_10051 &amp; ข 38-39-40 -มีค-50 2" xfId="230" xr:uid="{00000000-0005-0000-0000-000080000000}"/>
    <cellStyle name="Normal_10051 &amp; ข 38-39-40 -มีค-50_56-10159 (ตค-55)" xfId="66" xr:uid="{00000000-0005-0000-0000-000081000000}"/>
    <cellStyle name="Normal_10051 &amp; ข 38-39-40 -มีค-50_56-10159 (ตค-55) 2" xfId="136" xr:uid="{00000000-0005-0000-0000-000082000000}"/>
    <cellStyle name="Normal_แบบตารางใหม่" xfId="67" xr:uid="{00000000-0005-0000-0000-000083000000}"/>
    <cellStyle name="Normal_แบบตารางใหม่ 2" xfId="68" xr:uid="{00000000-0005-0000-0000-000084000000}"/>
    <cellStyle name="Normal_แบบตารางใหม่ -กลุ่ม 3" xfId="69" xr:uid="{00000000-0005-0000-0000-000085000000}"/>
    <cellStyle name="Normal_แบบตารางใหม่ -กลุ่ม 3 2" xfId="138" xr:uid="{00000000-0005-0000-0000-000086000000}"/>
    <cellStyle name="Normal_แบบตารางใหม่_54-8079 (สค-54)" xfId="70" xr:uid="{00000000-0005-0000-0000-000087000000}"/>
    <cellStyle name="Normal_แบบตารางใหม่_54-ก 40-เมย-53 -ช่องลิฟท์ -รพ.เซกา" xfId="71" xr:uid="{00000000-0005-0000-0000-000088000000}"/>
    <cellStyle name="Normal_แบบตารางใหม่_54-ก 40-เมย-53 -ช่องลิฟท์ -รพ.เซกา 2" xfId="135" xr:uid="{00000000-0005-0000-0000-000089000000}"/>
    <cellStyle name="Normal_แบบตารางใหม่_55-10770 -อาคารห้องเครื่อง" xfId="137" xr:uid="{00000000-0005-0000-0000-00008A000000}"/>
    <cellStyle name="Normal_แบบตารางใหม่_55-8605 (มค-55)" xfId="72" xr:uid="{00000000-0005-0000-0000-00008B000000}"/>
    <cellStyle name="Normal_อาคารผู้ป่วยใน 144 เตียง  8 ชั้น  รพ.อ่างทอง" xfId="73" xr:uid="{00000000-0005-0000-0000-00008C000000}"/>
    <cellStyle name="Note" xfId="219" xr:uid="{00000000-0005-0000-0000-00008D000000}"/>
    <cellStyle name="Output" xfId="220" xr:uid="{00000000-0005-0000-0000-00008E000000}"/>
    <cellStyle name="ParaBirimi [0]_RESULTS" xfId="74" xr:uid="{00000000-0005-0000-0000-00008F000000}"/>
    <cellStyle name="ParaBirimi_RESULTS" xfId="75" xr:uid="{00000000-0005-0000-0000-000090000000}"/>
    <cellStyle name="Percent [0]" xfId="76" xr:uid="{00000000-0005-0000-0000-000091000000}"/>
    <cellStyle name="Percent [00]" xfId="77" xr:uid="{00000000-0005-0000-0000-000092000000}"/>
    <cellStyle name="Percent [2]" xfId="78" xr:uid="{00000000-0005-0000-0000-000093000000}"/>
    <cellStyle name="Percent 2" xfId="79" xr:uid="{00000000-0005-0000-0000-000094000000}"/>
    <cellStyle name="Percent 2 2" xfId="146" xr:uid="{00000000-0005-0000-0000-000095000000}"/>
    <cellStyle name="PrePop Currency (0)" xfId="80" xr:uid="{00000000-0005-0000-0000-000096000000}"/>
    <cellStyle name="PrePop Currency (2)" xfId="81" xr:uid="{00000000-0005-0000-0000-000097000000}"/>
    <cellStyle name="PrePop Units (0)" xfId="82" xr:uid="{00000000-0005-0000-0000-000098000000}"/>
    <cellStyle name="PrePop Units (1)" xfId="83" xr:uid="{00000000-0005-0000-0000-000099000000}"/>
    <cellStyle name="PrePop Units (2)" xfId="84" xr:uid="{00000000-0005-0000-0000-00009A000000}"/>
    <cellStyle name="Style 1" xfId="85" xr:uid="{00000000-0005-0000-0000-00009B000000}"/>
    <cellStyle name="Text Indent A" xfId="86" xr:uid="{00000000-0005-0000-0000-00009C000000}"/>
    <cellStyle name="Text Indent B" xfId="87" xr:uid="{00000000-0005-0000-0000-00009D000000}"/>
    <cellStyle name="Text Indent C" xfId="88" xr:uid="{00000000-0005-0000-0000-00009E000000}"/>
    <cellStyle name="Title" xfId="221" xr:uid="{00000000-0005-0000-0000-00009F000000}"/>
    <cellStyle name="Total" xfId="222" xr:uid="{00000000-0005-0000-0000-0000A0000000}"/>
    <cellStyle name="Virg? [0]_RESULTS" xfId="89" xr:uid="{00000000-0005-0000-0000-0000A1000000}"/>
    <cellStyle name="Virg?_RESULTS" xfId="90" xr:uid="{00000000-0005-0000-0000-0000A2000000}"/>
    <cellStyle name="Warning Text" xfId="223" xr:uid="{00000000-0005-0000-0000-0000A3000000}"/>
    <cellStyle name="เครื่องหมายจุลภาค 2" xfId="95" xr:uid="{00000000-0005-0000-0000-0000A5000000}"/>
    <cellStyle name="เครื่องหมายจุลภาค 2 2" xfId="147" xr:uid="{00000000-0005-0000-0000-0000A6000000}"/>
    <cellStyle name="เครื่องหมายจุลภาค 2 2 2" xfId="229" xr:uid="{00000000-0005-0000-0000-0000A7000000}"/>
    <cellStyle name="เครื่องหมายจุลภาค 2 3" xfId="224" xr:uid="{00000000-0005-0000-0000-0000A8000000}"/>
    <cellStyle name="เครื่องหมายจุลภาค 3" xfId="96" xr:uid="{00000000-0005-0000-0000-0000A9000000}"/>
    <cellStyle name="เครื่องหมายจุลภาค 3 2" xfId="148" xr:uid="{00000000-0005-0000-0000-0000AA000000}"/>
    <cellStyle name="เครื่องหมายจุลภาค 4" xfId="149" xr:uid="{00000000-0005-0000-0000-0000AB000000}"/>
    <cellStyle name="เครื่องหมายจุลภาค 4 2" xfId="225" xr:uid="{00000000-0005-0000-0000-0000AC000000}"/>
    <cellStyle name="เครื่องหมายจุลภาค 5" xfId="150" xr:uid="{00000000-0005-0000-0000-0000AD000000}"/>
    <cellStyle name="เครื่องหมายจุลภาค 7" xfId="160" xr:uid="{00000000-0005-0000-0000-0000AE000000}"/>
    <cellStyle name="เครื่องหมายจุลภาค_ข 24-กพ-47 " xfId="97" xr:uid="{00000000-0005-0000-0000-0000AF000000}"/>
    <cellStyle name="เชื่อมโยงหลายมิติ" xfId="99" xr:uid="{00000000-0005-0000-0000-0000B0000000}"/>
    <cellStyle name="เซลล์ตรวจสอบ" xfId="100" xr:uid="{00000000-0005-0000-0000-0000B1000000}"/>
    <cellStyle name="เซลล์ที่มีการเชื่อมโยง" xfId="101" xr:uid="{00000000-0005-0000-0000-0000B2000000}"/>
    <cellStyle name="เปอร์เซ็นต์ 2" xfId="158" xr:uid="{00000000-0005-0000-0000-0000B3000000}"/>
    <cellStyle name="เปอร์เซ็นต์ 2 2" xfId="159" xr:uid="{00000000-0005-0000-0000-0000B4000000}"/>
    <cellStyle name="แย่" xfId="115" xr:uid="{00000000-0005-0000-0000-0000B5000000}"/>
    <cellStyle name="แสดงผล" xfId="128" xr:uid="{00000000-0005-0000-0000-0000B6000000}"/>
    <cellStyle name="การคำนวณ" xfId="91" xr:uid="{00000000-0005-0000-0000-0000B7000000}"/>
    <cellStyle name="ข้อความเตือน" xfId="92" xr:uid="{00000000-0005-0000-0000-0000B8000000}"/>
    <cellStyle name="ข้อความอธิบาย" xfId="93" xr:uid="{00000000-0005-0000-0000-0000B9000000}"/>
    <cellStyle name="จุลภาค" xfId="94" builtinId="3"/>
    <cellStyle name="ชื่อเรื่อง" xfId="98" xr:uid="{00000000-0005-0000-0000-0000BA000000}"/>
    <cellStyle name="ดี" xfId="102" xr:uid="{00000000-0005-0000-0000-0000BB000000}"/>
    <cellStyle name="ตามการเชื่อมโยงหลายมิติ" xfId="103" xr:uid="{00000000-0005-0000-0000-0000BC000000}"/>
    <cellStyle name="น้บะภฒ_95" xfId="104" xr:uid="{00000000-0005-0000-0000-0000BD000000}"/>
    <cellStyle name="ปกติ" xfId="0" builtinId="0"/>
    <cellStyle name="ปกติ 2" xfId="105" xr:uid="{00000000-0005-0000-0000-0000BF000000}"/>
    <cellStyle name="ปกติ 2 2" xfId="151" xr:uid="{00000000-0005-0000-0000-0000C0000000}"/>
    <cellStyle name="ปกติ 2 2 2" xfId="161" xr:uid="{00000000-0005-0000-0000-0000C1000000}"/>
    <cellStyle name="ปกติ 2 2 3" xfId="228" xr:uid="{00000000-0005-0000-0000-0000C2000000}"/>
    <cellStyle name="ปกติ 2 3" xfId="226" xr:uid="{00000000-0005-0000-0000-0000C3000000}"/>
    <cellStyle name="ปกติ 3" xfId="106" xr:uid="{00000000-0005-0000-0000-0000C4000000}"/>
    <cellStyle name="ปกติ 3 2" xfId="152" xr:uid="{00000000-0005-0000-0000-0000C5000000}"/>
    <cellStyle name="ปกติ 3 2 2" xfId="153" xr:uid="{00000000-0005-0000-0000-0000C6000000}"/>
    <cellStyle name="ปกติ 4" xfId="107" xr:uid="{00000000-0005-0000-0000-0000C7000000}"/>
    <cellStyle name="ปกติ 4 2" xfId="154" xr:uid="{00000000-0005-0000-0000-0000C8000000}"/>
    <cellStyle name="ปกติ 4 3" xfId="227" xr:uid="{00000000-0005-0000-0000-0000C9000000}"/>
    <cellStyle name="ปกติ 5" xfId="155" xr:uid="{00000000-0005-0000-0000-0000CA000000}"/>
    <cellStyle name="ปกติ 6" xfId="156" xr:uid="{00000000-0005-0000-0000-0000CB000000}"/>
    <cellStyle name="ปกติ 6 2" xfId="157" xr:uid="{00000000-0005-0000-0000-0000CC000000}"/>
    <cellStyle name="ปกติ_4580&amp;87-7-46" xfId="108" xr:uid="{00000000-0005-0000-0000-0000CD000000}"/>
    <cellStyle name="ปกติ_50-5300 ฟอร์มตารางใหม่" xfId="109" xr:uid="{00000000-0005-0000-0000-0000CE000000}"/>
    <cellStyle name="ปกติ_ข 24-กพ-47 " xfId="110" xr:uid="{00000000-0005-0000-0000-0000CF000000}"/>
    <cellStyle name="ปกติ_คำนวณค่าเฉลี่ย Factor-F_6% 2" xfId="140" xr:uid="{00000000-0005-0000-0000-0000D0000000}"/>
    <cellStyle name="ปกติ_อาคาร สนง.ระบบบริการการแพทย์ฉุกเฉิน 10252" xfId="111" xr:uid="{00000000-0005-0000-0000-0000D1000000}"/>
    <cellStyle name="ป้อนค่า" xfId="112" xr:uid="{00000000-0005-0000-0000-0000D2000000}"/>
    <cellStyle name="ปานกลาง" xfId="113" xr:uid="{00000000-0005-0000-0000-0000D3000000}"/>
    <cellStyle name="ผลรวม" xfId="114" xr:uid="{00000000-0005-0000-0000-0000D4000000}"/>
    <cellStyle name="ฤธถ [0]_95" xfId="116" xr:uid="{00000000-0005-0000-0000-0000D5000000}"/>
    <cellStyle name="ฤธถ_95" xfId="117" xr:uid="{00000000-0005-0000-0000-0000D6000000}"/>
    <cellStyle name="ล๋ศญ [0]_95" xfId="118" xr:uid="{00000000-0005-0000-0000-0000D7000000}"/>
    <cellStyle name="ล๋ศญ_95" xfId="119" xr:uid="{00000000-0005-0000-0000-0000D8000000}"/>
    <cellStyle name="ลักษณะ 1" xfId="120" xr:uid="{00000000-0005-0000-0000-0000D9000000}"/>
    <cellStyle name="วฅมุ_4ฟ๙ฝวภ๛" xfId="121" xr:uid="{00000000-0005-0000-0000-0000DA000000}"/>
    <cellStyle name="ส่วนที่ถูกเน้น1" xfId="122" xr:uid="{00000000-0005-0000-0000-0000DB000000}"/>
    <cellStyle name="ส่วนที่ถูกเน้น2" xfId="123" xr:uid="{00000000-0005-0000-0000-0000DC000000}"/>
    <cellStyle name="ส่วนที่ถูกเน้น3" xfId="124" xr:uid="{00000000-0005-0000-0000-0000DD000000}"/>
    <cellStyle name="ส่วนที่ถูกเน้น4" xfId="125" xr:uid="{00000000-0005-0000-0000-0000DE000000}"/>
    <cellStyle name="ส่วนที่ถูกเน้น5" xfId="126" xr:uid="{00000000-0005-0000-0000-0000DF000000}"/>
    <cellStyle name="ส่วนที่ถูกเน้น6" xfId="127" xr:uid="{00000000-0005-0000-0000-0000E0000000}"/>
    <cellStyle name="หมายเหตุ" xfId="129" xr:uid="{00000000-0005-0000-0000-0000E1000000}"/>
    <cellStyle name="หัวเรื่อง 1" xfId="130" xr:uid="{00000000-0005-0000-0000-0000E2000000}"/>
    <cellStyle name="หัวเรื่อง 2" xfId="131" xr:uid="{00000000-0005-0000-0000-0000E3000000}"/>
    <cellStyle name="หัวเรื่อง 3" xfId="132" xr:uid="{00000000-0005-0000-0000-0000E4000000}"/>
    <cellStyle name="หัวเรื่อง 4" xfId="133" xr:uid="{00000000-0005-0000-0000-0000E5000000}"/>
    <cellStyle name="常规_MDV price（10-8）R22_siker" xfId="134" xr:uid="{00000000-0005-0000-0000-0000E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</xdr:row>
      <xdr:rowOff>76200</xdr:rowOff>
    </xdr:from>
    <xdr:to>
      <xdr:col>1</xdr:col>
      <xdr:colOff>276225</xdr:colOff>
      <xdr:row>3</xdr:row>
      <xdr:rowOff>190500</xdr:rowOff>
    </xdr:to>
    <xdr:sp macro="" textlink="">
      <xdr:nvSpPr>
        <xdr:cNvPr id="56145" name="Rectangle 1">
          <a:extLst>
            <a:ext uri="{FF2B5EF4-FFF2-40B4-BE49-F238E27FC236}">
              <a16:creationId xmlns:a16="http://schemas.microsoft.com/office/drawing/2014/main" id="{00000000-0008-0000-0000-000051DB0000}"/>
            </a:ext>
          </a:extLst>
        </xdr:cNvPr>
        <xdr:cNvSpPr>
          <a:spLocks noChangeArrowheads="1"/>
        </xdr:cNvSpPr>
      </xdr:nvSpPr>
      <xdr:spPr bwMode="auto">
        <a:xfrm>
          <a:off x="314325" y="8763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56146" name="Rectangle 2">
          <a:extLst>
            <a:ext uri="{FF2B5EF4-FFF2-40B4-BE49-F238E27FC236}">
              <a16:creationId xmlns:a16="http://schemas.microsoft.com/office/drawing/2014/main" id="{00000000-0008-0000-0000-000052DB0000}"/>
            </a:ext>
          </a:extLst>
        </xdr:cNvPr>
        <xdr:cNvSpPr>
          <a:spLocks noChangeArrowheads="1"/>
        </xdr:cNvSpPr>
      </xdr:nvSpPr>
      <xdr:spPr bwMode="auto">
        <a:xfrm>
          <a:off x="314325" y="115252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56147" name="Rectangle 4">
          <a:extLst>
            <a:ext uri="{FF2B5EF4-FFF2-40B4-BE49-F238E27FC236}">
              <a16:creationId xmlns:a16="http://schemas.microsoft.com/office/drawing/2014/main" id="{00000000-0008-0000-0000-000053DB0000}"/>
            </a:ext>
          </a:extLst>
        </xdr:cNvPr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6148" name="Rectangle 5">
          <a:extLst>
            <a:ext uri="{FF2B5EF4-FFF2-40B4-BE49-F238E27FC236}">
              <a16:creationId xmlns:a16="http://schemas.microsoft.com/office/drawing/2014/main" id="{00000000-0008-0000-0000-000054DB0000}"/>
            </a:ext>
          </a:extLst>
        </xdr:cNvPr>
        <xdr:cNvSpPr>
          <a:spLocks noChangeArrowheads="1"/>
        </xdr:cNvSpPr>
      </xdr:nvSpPr>
      <xdr:spPr bwMode="auto">
        <a:xfrm>
          <a:off x="314325" y="17049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56149" name="Rectangle 6">
          <a:extLst>
            <a:ext uri="{FF2B5EF4-FFF2-40B4-BE49-F238E27FC236}">
              <a16:creationId xmlns:a16="http://schemas.microsoft.com/office/drawing/2014/main" id="{00000000-0008-0000-0000-000055DB0000}"/>
            </a:ext>
          </a:extLst>
        </xdr:cNvPr>
        <xdr:cNvSpPr>
          <a:spLocks noChangeArrowheads="1"/>
        </xdr:cNvSpPr>
      </xdr:nvSpPr>
      <xdr:spPr bwMode="auto">
        <a:xfrm>
          <a:off x="314325" y="1981200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695325</xdr:colOff>
      <xdr:row>11</xdr:row>
      <xdr:rowOff>0</xdr:rowOff>
    </xdr:from>
    <xdr:to>
      <xdr:col>6</xdr:col>
      <xdr:colOff>752475</xdr:colOff>
      <xdr:row>11</xdr:row>
      <xdr:rowOff>0</xdr:rowOff>
    </xdr:to>
    <xdr:sp macro="" textlink="">
      <xdr:nvSpPr>
        <xdr:cNvPr id="56151" name="Rectangle 7">
          <a:extLst>
            <a:ext uri="{FF2B5EF4-FFF2-40B4-BE49-F238E27FC236}">
              <a16:creationId xmlns:a16="http://schemas.microsoft.com/office/drawing/2014/main" id="{00000000-0008-0000-0000-000057DB0000}"/>
            </a:ext>
          </a:extLst>
        </xdr:cNvPr>
        <xdr:cNvSpPr>
          <a:spLocks noChangeArrowheads="1"/>
        </xdr:cNvSpPr>
      </xdr:nvSpPr>
      <xdr:spPr bwMode="auto">
        <a:xfrm>
          <a:off x="4305300" y="3009900"/>
          <a:ext cx="571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56152" name="Rectangle 7">
          <a:extLst>
            <a:ext uri="{FF2B5EF4-FFF2-40B4-BE49-F238E27FC236}">
              <a16:creationId xmlns:a16="http://schemas.microsoft.com/office/drawing/2014/main" id="{00000000-0008-0000-0000-000058DB0000}"/>
            </a:ext>
          </a:extLst>
        </xdr:cNvPr>
        <xdr:cNvSpPr>
          <a:spLocks noChangeArrowheads="1"/>
        </xdr:cNvSpPr>
      </xdr:nvSpPr>
      <xdr:spPr bwMode="auto">
        <a:xfrm>
          <a:off x="314325" y="2809875"/>
          <a:ext cx="104775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8</xdr:row>
      <xdr:rowOff>76200</xdr:rowOff>
    </xdr:from>
    <xdr:to>
      <xdr:col>1</xdr:col>
      <xdr:colOff>276225</xdr:colOff>
      <xdr:row>8</xdr:row>
      <xdr:rowOff>190500</xdr:rowOff>
    </xdr:to>
    <xdr:sp macro="" textlink="">
      <xdr:nvSpPr>
        <xdr:cNvPr id="56153" name="Rectangle 6">
          <a:extLst>
            <a:ext uri="{FF2B5EF4-FFF2-40B4-BE49-F238E27FC236}">
              <a16:creationId xmlns:a16="http://schemas.microsoft.com/office/drawing/2014/main" id="{00000000-0008-0000-0000-000059DB0000}"/>
            </a:ext>
          </a:extLst>
        </xdr:cNvPr>
        <xdr:cNvSpPr>
          <a:spLocks noChangeArrowheads="1"/>
        </xdr:cNvSpPr>
      </xdr:nvSpPr>
      <xdr:spPr bwMode="auto">
        <a:xfrm>
          <a:off x="314325" y="22574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9</xdr:row>
      <xdr:rowOff>76200</xdr:rowOff>
    </xdr:from>
    <xdr:to>
      <xdr:col>1</xdr:col>
      <xdr:colOff>276225</xdr:colOff>
      <xdr:row>9</xdr:row>
      <xdr:rowOff>190500</xdr:rowOff>
    </xdr:to>
    <xdr:sp macro="" textlink="">
      <xdr:nvSpPr>
        <xdr:cNvPr id="56154" name="Rectangle 6">
          <a:extLst>
            <a:ext uri="{FF2B5EF4-FFF2-40B4-BE49-F238E27FC236}">
              <a16:creationId xmlns:a16="http://schemas.microsoft.com/office/drawing/2014/main" id="{00000000-0008-0000-0000-00005ADB0000}"/>
            </a:ext>
          </a:extLst>
        </xdr:cNvPr>
        <xdr:cNvSpPr>
          <a:spLocks noChangeArrowheads="1"/>
        </xdr:cNvSpPr>
      </xdr:nvSpPr>
      <xdr:spPr bwMode="auto">
        <a:xfrm>
          <a:off x="314325" y="2533650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3</xdr:row>
      <xdr:rowOff>76200</xdr:rowOff>
    </xdr:from>
    <xdr:to>
      <xdr:col>1</xdr:col>
      <xdr:colOff>276225</xdr:colOff>
      <xdr:row>3</xdr:row>
      <xdr:rowOff>190500</xdr:rowOff>
    </xdr:to>
    <xdr:sp macro="" textlink="">
      <xdr:nvSpPr>
        <xdr:cNvPr id="56155" name="Rectangle 1">
          <a:extLst>
            <a:ext uri="{FF2B5EF4-FFF2-40B4-BE49-F238E27FC236}">
              <a16:creationId xmlns:a16="http://schemas.microsoft.com/office/drawing/2014/main" id="{00000000-0008-0000-0000-00005BDB0000}"/>
            </a:ext>
          </a:extLst>
        </xdr:cNvPr>
        <xdr:cNvSpPr>
          <a:spLocks noChangeArrowheads="1"/>
        </xdr:cNvSpPr>
      </xdr:nvSpPr>
      <xdr:spPr bwMode="auto">
        <a:xfrm>
          <a:off x="314325" y="876300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4</xdr:row>
      <xdr:rowOff>76200</xdr:rowOff>
    </xdr:from>
    <xdr:to>
      <xdr:col>1</xdr:col>
      <xdr:colOff>276225</xdr:colOff>
      <xdr:row>4</xdr:row>
      <xdr:rowOff>190500</xdr:rowOff>
    </xdr:to>
    <xdr:sp macro="" textlink="">
      <xdr:nvSpPr>
        <xdr:cNvPr id="56156" name="Rectangle 2">
          <a:extLst>
            <a:ext uri="{FF2B5EF4-FFF2-40B4-BE49-F238E27FC236}">
              <a16:creationId xmlns:a16="http://schemas.microsoft.com/office/drawing/2014/main" id="{00000000-0008-0000-0000-00005CDB0000}"/>
            </a:ext>
          </a:extLst>
        </xdr:cNvPr>
        <xdr:cNvSpPr>
          <a:spLocks noChangeArrowheads="1"/>
        </xdr:cNvSpPr>
      </xdr:nvSpPr>
      <xdr:spPr bwMode="auto">
        <a:xfrm>
          <a:off x="314325" y="115252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5</xdr:row>
      <xdr:rowOff>76200</xdr:rowOff>
    </xdr:from>
    <xdr:to>
      <xdr:col>1</xdr:col>
      <xdr:colOff>276225</xdr:colOff>
      <xdr:row>5</xdr:row>
      <xdr:rowOff>190500</xdr:rowOff>
    </xdr:to>
    <xdr:sp macro="" textlink="">
      <xdr:nvSpPr>
        <xdr:cNvPr id="56157" name="Rectangle 3">
          <a:extLst>
            <a:ext uri="{FF2B5EF4-FFF2-40B4-BE49-F238E27FC236}">
              <a16:creationId xmlns:a16="http://schemas.microsoft.com/office/drawing/2014/main" id="{00000000-0008-0000-0000-00005DDB0000}"/>
            </a:ext>
          </a:extLst>
        </xdr:cNvPr>
        <xdr:cNvSpPr>
          <a:spLocks noChangeArrowheads="1"/>
        </xdr:cNvSpPr>
      </xdr:nvSpPr>
      <xdr:spPr bwMode="auto">
        <a:xfrm>
          <a:off x="314325" y="1428750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6</xdr:row>
      <xdr:rowOff>76200</xdr:rowOff>
    </xdr:from>
    <xdr:to>
      <xdr:col>1</xdr:col>
      <xdr:colOff>276225</xdr:colOff>
      <xdr:row>6</xdr:row>
      <xdr:rowOff>190500</xdr:rowOff>
    </xdr:to>
    <xdr:sp macro="" textlink="">
      <xdr:nvSpPr>
        <xdr:cNvPr id="56158" name="Rectangle 4">
          <a:extLst>
            <a:ext uri="{FF2B5EF4-FFF2-40B4-BE49-F238E27FC236}">
              <a16:creationId xmlns:a16="http://schemas.microsoft.com/office/drawing/2014/main" id="{00000000-0008-0000-0000-00005EDB0000}"/>
            </a:ext>
          </a:extLst>
        </xdr:cNvPr>
        <xdr:cNvSpPr>
          <a:spLocks noChangeArrowheads="1"/>
        </xdr:cNvSpPr>
      </xdr:nvSpPr>
      <xdr:spPr bwMode="auto">
        <a:xfrm>
          <a:off x="314325" y="17049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7</xdr:row>
      <xdr:rowOff>76200</xdr:rowOff>
    </xdr:from>
    <xdr:to>
      <xdr:col>1</xdr:col>
      <xdr:colOff>276225</xdr:colOff>
      <xdr:row>7</xdr:row>
      <xdr:rowOff>190500</xdr:rowOff>
    </xdr:to>
    <xdr:sp macro="" textlink="">
      <xdr:nvSpPr>
        <xdr:cNvPr id="56159" name="Rectangle 5">
          <a:extLst>
            <a:ext uri="{FF2B5EF4-FFF2-40B4-BE49-F238E27FC236}">
              <a16:creationId xmlns:a16="http://schemas.microsoft.com/office/drawing/2014/main" id="{00000000-0008-0000-0000-00005FDB0000}"/>
            </a:ext>
          </a:extLst>
        </xdr:cNvPr>
        <xdr:cNvSpPr>
          <a:spLocks noChangeArrowheads="1"/>
        </xdr:cNvSpPr>
      </xdr:nvSpPr>
      <xdr:spPr bwMode="auto">
        <a:xfrm>
          <a:off x="314325" y="1981200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171450</xdr:colOff>
      <xdr:row>10</xdr:row>
      <xdr:rowOff>76200</xdr:rowOff>
    </xdr:from>
    <xdr:to>
      <xdr:col>1</xdr:col>
      <xdr:colOff>276225</xdr:colOff>
      <xdr:row>10</xdr:row>
      <xdr:rowOff>190500</xdr:rowOff>
    </xdr:to>
    <xdr:sp macro="" textlink="">
      <xdr:nvSpPr>
        <xdr:cNvPr id="56160" name="Rectangle 6">
          <a:extLst>
            <a:ext uri="{FF2B5EF4-FFF2-40B4-BE49-F238E27FC236}">
              <a16:creationId xmlns:a16="http://schemas.microsoft.com/office/drawing/2014/main" id="{00000000-0008-0000-0000-000060DB0000}"/>
            </a:ext>
          </a:extLst>
        </xdr:cNvPr>
        <xdr:cNvSpPr>
          <a:spLocks noChangeArrowheads="1"/>
        </xdr:cNvSpPr>
      </xdr:nvSpPr>
      <xdr:spPr bwMode="auto">
        <a:xfrm>
          <a:off x="314325" y="28098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190500</xdr:colOff>
      <xdr:row>24</xdr:row>
      <xdr:rowOff>95250</xdr:rowOff>
    </xdr:from>
    <xdr:to>
      <xdr:col>1</xdr:col>
      <xdr:colOff>295275</xdr:colOff>
      <xdr:row>24</xdr:row>
      <xdr:rowOff>209550</xdr:rowOff>
    </xdr:to>
    <xdr:sp macro="" textlink="">
      <xdr:nvSpPr>
        <xdr:cNvPr id="56161" name="Rectangle 7">
          <a:extLst>
            <a:ext uri="{FF2B5EF4-FFF2-40B4-BE49-F238E27FC236}">
              <a16:creationId xmlns:a16="http://schemas.microsoft.com/office/drawing/2014/main" id="{00000000-0008-0000-0000-000061DB0000}"/>
            </a:ext>
          </a:extLst>
        </xdr:cNvPr>
        <xdr:cNvSpPr>
          <a:spLocks noChangeArrowheads="1"/>
        </xdr:cNvSpPr>
      </xdr:nvSpPr>
      <xdr:spPr bwMode="auto">
        <a:xfrm>
          <a:off x="333375" y="6962775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476250</xdr:colOff>
      <xdr:row>10</xdr:row>
      <xdr:rowOff>85725</xdr:rowOff>
    </xdr:from>
    <xdr:to>
      <xdr:col>5</xdr:col>
      <xdr:colOff>581025</xdr:colOff>
      <xdr:row>10</xdr:row>
      <xdr:rowOff>200025</xdr:rowOff>
    </xdr:to>
    <xdr:sp macro="" textlink="">
      <xdr:nvSpPr>
        <xdr:cNvPr id="56162" name="Rectangle 8">
          <a:extLst>
            <a:ext uri="{FF2B5EF4-FFF2-40B4-BE49-F238E27FC236}">
              <a16:creationId xmlns:a16="http://schemas.microsoft.com/office/drawing/2014/main" id="{00000000-0008-0000-0000-000062DB0000}"/>
            </a:ext>
          </a:extLst>
        </xdr:cNvPr>
        <xdr:cNvSpPr>
          <a:spLocks noChangeArrowheads="1"/>
        </xdr:cNvSpPr>
      </xdr:nvSpPr>
      <xdr:spPr bwMode="auto">
        <a:xfrm>
          <a:off x="3371850" y="2819400"/>
          <a:ext cx="104775" cy="114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AC08C7A7-958F-4851-BD60-5AB424DE62B8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965EE33-202E-4A69-B1A5-2EA6DC9209E8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FA300B6C-1D80-4F77-B9C1-51B3FB3F2544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BB6D516-116E-4D89-AC90-19035A80BBB4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B68289DD-5D93-4589-A2F9-030C6FC222CE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1DC639E4-1179-49BE-A3D6-74EBD6D8E0C3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D2F3CAB4-51E7-4456-B73D-03E84AACE542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B8E40C9C-F61A-46FE-842F-341DC75D0ECD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66840F08-6A23-46FB-900F-81B3990030D1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B5A8CE35-12F2-4EC4-A9C4-3247F577BCD9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5D039DF9-2827-452C-9E7C-B76BB42EF995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53E7A180-9ACC-4CFA-BA29-1225117662B1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7E9CC51E-3EEA-47E2-A97A-000309384344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395900F2-4569-46A7-828D-538220340382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179D59B7-4D52-4AD6-A267-63A0AB4BAFB1}"/>
            </a:ext>
          </a:extLst>
        </xdr:cNvPr>
        <xdr:cNvSpPr>
          <a:spLocks noChangeShapeType="1"/>
        </xdr:cNvSpPr>
      </xdr:nvSpPr>
      <xdr:spPr bwMode="auto">
        <a:xfrm flipV="1"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DE1B35F7-1D71-48EF-9273-E61E90E1B4FE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466A1400-BFE9-4C9B-AE76-4C20FC6FA269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CD18F9F-427F-484D-8D1D-54C419267D98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1FDA3CD9-9E8A-4D19-86E4-7C478FF4951B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9328BA53-69B3-44F3-A867-FB36C2A0B38D}"/>
            </a:ext>
          </a:extLst>
        </xdr:cNvPr>
        <xdr:cNvSpPr>
          <a:spLocks noChangeShapeType="1"/>
        </xdr:cNvSpPr>
      </xdr:nvSpPr>
      <xdr:spPr bwMode="auto">
        <a:xfrm flipV="1"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933450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5EA2ED71-1185-4F1C-A7C2-A9B23C896E6A}"/>
            </a:ext>
          </a:extLst>
        </xdr:cNvPr>
        <xdr:cNvSpPr>
          <a:spLocks noChangeArrowheads="1"/>
        </xdr:cNvSpPr>
      </xdr:nvSpPr>
      <xdr:spPr bwMode="auto">
        <a:xfrm>
          <a:off x="1000125" y="1873662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1381125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91DCC4DC-AF0D-408A-BF98-C79D3555283C}"/>
            </a:ext>
          </a:extLst>
        </xdr:cNvPr>
        <xdr:cNvSpPr>
          <a:spLocks noChangeArrowheads="1"/>
        </xdr:cNvSpPr>
      </xdr:nvSpPr>
      <xdr:spPr bwMode="auto">
        <a:xfrm>
          <a:off x="1000125" y="1873662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1362075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5A8B51ED-39D7-4180-BD9C-B1018B3C6E34}"/>
            </a:ext>
          </a:extLst>
        </xdr:cNvPr>
        <xdr:cNvSpPr>
          <a:spLocks noChangeShapeType="1"/>
        </xdr:cNvSpPr>
      </xdr:nvSpPr>
      <xdr:spPr bwMode="auto">
        <a:xfrm flipH="1"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1381125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B2A4BF92-6FFC-49D8-BA8C-BC70F886ED01}"/>
            </a:ext>
          </a:extLst>
        </xdr:cNvPr>
        <xdr:cNvSpPr>
          <a:spLocks noChangeArrowheads="1"/>
        </xdr:cNvSpPr>
      </xdr:nvSpPr>
      <xdr:spPr bwMode="auto">
        <a:xfrm>
          <a:off x="1000125" y="1873662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1362075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E28B8476-06F8-43EA-AC3A-D79EDB784740}"/>
            </a:ext>
          </a:extLst>
        </xdr:cNvPr>
        <xdr:cNvSpPr>
          <a:spLocks noChangeShapeType="1"/>
        </xdr:cNvSpPr>
      </xdr:nvSpPr>
      <xdr:spPr bwMode="auto">
        <a:xfrm flipH="1"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4FE7FC5D-E1A2-452F-97DB-227397CF614E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81F5B06A-256D-4E0E-AB1A-15B397154262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19ED390F-CF05-43C6-A819-4164AD27D96F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206F4326-9C33-4C19-AEC4-5D4F99F4542F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752BCF73-8215-4AAB-A59D-8E8970A22006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C627F04E-F974-4F71-9AAE-E20EFAADB1C4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76C7246-A24B-400F-80F8-EED0566E6561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EB10F73E-2995-4644-B46F-26740F205A79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219075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8529A605-A085-4938-864C-B4E2033640F4}"/>
            </a:ext>
          </a:extLst>
        </xdr:cNvPr>
        <xdr:cNvSpPr>
          <a:spLocks noChangeShapeType="1"/>
        </xdr:cNvSpPr>
      </xdr:nvSpPr>
      <xdr:spPr bwMode="auto">
        <a:xfrm flipV="1"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2ABF6697-55B0-458C-A229-D7A3C1D8A644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D8164BA6-055F-450E-A014-ADE0C57BA038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9D0B5281-FB60-43C9-B7F4-7B1866BCD748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DCDB0492-A4A0-4E1A-BC1A-E4AE89439551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E041ADDA-ADCB-4671-856E-28C420992BFC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B3EC12F6-79D7-451E-A1DE-F9F0B88C1250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7247F7DA-E6D0-4464-98CE-F4D7F9114277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161925</xdr:colOff>
      <xdr:row>645</xdr:row>
      <xdr:rowOff>0</xdr:rowOff>
    </xdr:from>
    <xdr:to>
      <xdr:col>1</xdr:col>
      <xdr:colOff>161925</xdr:colOff>
      <xdr:row>645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8E06B9CE-7D9C-4DCC-818B-96699F967762}"/>
            </a:ext>
          </a:extLst>
        </xdr:cNvPr>
        <xdr:cNvSpPr>
          <a:spLocks noChangeShapeType="1"/>
        </xdr:cNvSpPr>
      </xdr:nvSpPr>
      <xdr:spPr bwMode="auto">
        <a:xfrm>
          <a:off x="1000125" y="187366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124200" y="1030605"/>
          <a:ext cx="127444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3703320" y="1272540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1066800</xdr:colOff>
      <xdr:row>2</xdr:row>
      <xdr:rowOff>314325</xdr:rowOff>
    </xdr:from>
    <xdr:to>
      <xdr:col>3</xdr:col>
      <xdr:colOff>1190625</xdr:colOff>
      <xdr:row>3</xdr:row>
      <xdr:rowOff>228600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124200" y="1030605"/>
          <a:ext cx="1274445" cy="24193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1">
            <a:defRPr sz="1000"/>
          </a:pPr>
          <a:r>
            <a:rPr lang="th-TH" sz="1200" b="1" i="0" strike="noStrike">
              <a:solidFill>
                <a:srgbClr val="000000"/>
              </a:solidFill>
              <a:latin typeface="Cordia New"/>
              <a:cs typeface="Cordia New"/>
            </a:rPr>
            <a:t>กรอกราคา ลงในช่องนี้</a:t>
          </a:r>
        </a:p>
      </xdr:txBody>
    </xdr:sp>
    <xdr:clientData/>
  </xdr:twoCellAnchor>
  <xdr:twoCellAnchor>
    <xdr:from>
      <xdr:col>3</xdr:col>
      <xdr:colOff>495300</xdr:colOff>
      <xdr:row>3</xdr:row>
      <xdr:rowOff>228600</xdr:rowOff>
    </xdr:from>
    <xdr:to>
      <xdr:col>3</xdr:col>
      <xdr:colOff>762000</xdr:colOff>
      <xdr:row>4</xdr:row>
      <xdr:rowOff>0</xdr:rowOff>
    </xdr:to>
    <xdr:sp macro="" textlink="">
      <xdr:nvSpPr>
        <xdr:cNvPr id="5" name="AutoShap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3703320" y="1272540"/>
          <a:ext cx="266700" cy="114300"/>
        </a:xfrm>
        <a:prstGeom prst="down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laya2\d_salaya2\WINDOWS\TEMP\Cost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3648;&#3626;&#3609;&#3629;&#3619;&#3634;&#3588;&#3634;-%20(&#3626;&#3641;&#3605;&#3619;)-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9;&#3634;&#3594;&#3585;&#3634;&#3619;/&#3619;&#3634;&#3594;&#3585;&#3634;&#3619;/&#3585;&#3619;&#3617;&#3605;&#3656;&#3634;&#3591;&#3654;/&#3626;&#3635;&#3609;&#3633;&#3585;&#3591;&#3634;&#3609;&#3611;&#3621;&#3633;&#3604;&#3631;/&#3627;&#3657;&#3629;&#3591;&#3611;&#3619;&#3632;&#3594;&#3640;&#3617;%20&#3626;&#3606;&#3634;&#3610;&#3633;&#3609;&#3614;&#3619;&#3632;&#3610;&#3619;&#3617;&#3619;&#3634;&#3594;&#3609;&#3585;%201035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52;&#3585;&#3619;&#3626;&#3641;&#3619;&#3618;&#3660;/&#3585;&#3621;&#3640;&#3656;&#3617;&#3585;&#3635;&#3585;&#3633;&#3610;&#3631;%204/&#3591;&#3634;&#3609;&#3591;&#3610;&#3611;&#3637;%2055/&#3619;&#3634;&#3588;&#3634;&#3585;&#3621;&#3634;&#3591;&#3617;&#3634;&#3605;&#3619;&#3600;&#3634;&#3609;/&#3619;&#3634;&#3588;&#3634;&#3648;&#3627;&#3621;&#3655;&#3585;%20&#3611;&#3619;&#3632;&#3592;&#3635;&#3648;&#3604;&#3639;&#3629;&#36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&#3588;&#3656;&#3634;&#3623;&#3633;&#3626;&#3604;&#3640;-Factor%20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angrut\d\New%20%20Folder(2)\&#3591;&#3634;&#3609;&#3586;&#3629;&#3591;&#3626;&#3640;&#3619;&#3634;&#3591;&#3588;&#3660;&#3619;&#3633;&#3605;&#3609;&#3660;\&#3649;&#3610;&#3610;&#3615;&#3619;&#3629;&#3617;&#3660;%20BOQ\backup\lrm\load%20%20schedu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Local%20Settings/Temporary%20Internet%20Files/Content.IE5/V283UDW7/45-8708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23;&#3617;&#3591;&#3634;&#3609;&#3648;&#3610;&#3655;&#3604;&#3648;&#3605;&#3621;&#3655;&#3604;/WINDOWS/TEMP/&#3648;&#3626;&#3609;&#3629;&#3619;&#3634;&#3588;&#3634;-%20(&#3626;&#3641;&#3605;&#3619;)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"/>
      <sheetName val="ศูนย์การแพทย์"/>
      <sheetName val="หอพักผู้ป่วย"/>
      <sheetName val="อาคารบริการ"/>
      <sheetName val="สรศป"/>
      <sheetName val="Cost2"/>
      <sheetName val="FR"/>
      <sheetName val="Sheet1"/>
      <sheetName val="산근"/>
      <sheetName val="#REF"/>
      <sheetName val="封面 "/>
      <sheetName val="粉刷"/>
      <sheetName val="裝修"/>
      <sheetName val="風管工程"/>
      <sheetName val="合約價"/>
      <sheetName val="วัดใต้"/>
      <sheetName val="ราคาต่อหน่วย2-9"/>
      <sheetName val="รวมราคาทั้งสิ้น"/>
      <sheetName val="????"/>
      <sheetName val="_x0000__x0000__x0000__x0000__x0000_@_x001c__x0014__x0000__x0000__x0000__x0000__x0000__x0002__x0011__x0014__x0000__x0000__x0000__x0000__x0000_ñCe?_x0001__x0000__x0000__x0000_0_x0000_"/>
      <sheetName val=""/>
      <sheetName val="JUNE"/>
      <sheetName val="ADM_A"/>
      <sheetName val="JUNE1"/>
      <sheetName val="Admin"/>
      <sheetName val="CDC"/>
      <sheetName val="Estate"/>
      <sheetName val="Fire"/>
      <sheetName val="Guest"/>
      <sheetName val="Medical"/>
      <sheetName val="PR"/>
      <sheetName val="PRE"/>
      <sheetName val="Secutiry"/>
      <sheetName val="Waste"/>
      <sheetName val="SUMMERY (BOQ)"/>
      <sheetName val="FIRST FLOOR"/>
      <sheetName val="SECOND FLOOR"/>
      <sheetName val="3RD FLOOR"/>
      <sheetName val="4 TH FLOOR"/>
      <sheetName val="1ST-4TH DOOR WORK"/>
      <sheetName val="1ST-4TH MAIL&amp;FEMALE TOILET"/>
      <sheetName val="5THFLOOR LIFT LOBBY&amp;CORRIDOR"/>
      <sheetName val="Back Up"/>
      <sheetName val="Matt_Guest"/>
      <sheetName val="SUM-AIR-Submit"/>
      <sheetName val="FAB별"/>
      <sheetName val="?????@_x001c__x0014_?????_x0002__x0011__x0014_?????ñCe?_x0001_???0?"/>
      <sheetName val="Concrete Beam"/>
      <sheetName val="AR(AUF)"/>
      <sheetName val="D&amp;W(AUF)"/>
      <sheetName val="EE"/>
      <sheetName val="RO(AUF)"/>
      <sheetName val="SAN(AUF)"/>
      <sheetName val="SUM_ALL"/>
      <sheetName val="Road&amp;Fence(AUF)"/>
      <sheetName val="ถนน+รั้ว"/>
      <sheetName val="boq"/>
      <sheetName val="PL"/>
      <sheetName val="Boq(1)"/>
      <sheetName val="封面_"/>
      <sheetName val="@ñCe?0"/>
      <sheetName val="____"/>
      <sheetName val="_____@_x001c__x0014_______x0002__x0011__x0014______ñCe__x0001____0_"/>
      <sheetName val="封面_1"/>
      <sheetName val="封面_2"/>
      <sheetName val="封面_3"/>
      <sheetName val="SCIB_Proforma"/>
      <sheetName val="SCIB_Data"/>
      <sheetName val="ส่งมอบงาน "/>
      <sheetName val="ปก"/>
      <sheetName val="ใบแจ้งหนี้"/>
      <sheetName val="Grand Summary (2)"/>
      <sheetName val="Grand Summary "/>
      <sheetName val=" BOQ WELCOME "/>
      <sheetName val="Grand_Sum"/>
      <sheetName val="Sum_TC"/>
      <sheetName val="002"/>
      <sheetName val="003"/>
      <sheetName val="004"/>
      <sheetName val="Grand_Sum VO"/>
      <sheetName val="Sum_VIP VO"/>
      <sheetName val="SUMMERY_(BOQ)"/>
      <sheetName val="FIRST_FLOOR"/>
      <sheetName val="SECOND_FLOOR"/>
      <sheetName val="3RD_FLOOR"/>
      <sheetName val="4_TH_FLOOR"/>
      <sheetName val="1ST-4TH_DOOR_WORK"/>
      <sheetName val="1ST-4TH_MAIL&amp;FEMALE_TOILET"/>
      <sheetName val="5THFLOOR_LIFT_LOBBY&amp;CORRIDOR"/>
      <sheetName val="Back_Up"/>
      <sheetName val="_x005f_x0000__x005f_x0000__x005f_x0000__x005f_x0000__x0"/>
      <sheetName val="_____@_x005f_x001c__x005f_x0014_______x0002"/>
      <sheetName val="@ñCe_0"/>
      <sheetName val="Concrete_Beam"/>
      <sheetName val="?????@??????????ñCe????0?"/>
      <sheetName val="SUMMERY_(BOQ)1"/>
      <sheetName val="FIRST_FLOOR1"/>
      <sheetName val="SECOND_FLOOR1"/>
      <sheetName val="3RD_FLOOR1"/>
      <sheetName val="4_TH_FLOOR1"/>
      <sheetName val="1ST-4TH_DOOR_WORK1"/>
      <sheetName val="1ST-4TH_MAIL&amp;FEMALE_TOILET1"/>
      <sheetName val="5THFLOOR_LIFT_LOBBY&amp;CORRIDOR1"/>
      <sheetName val="Back_Up1"/>
      <sheetName val="Concrete_Beam1"/>
      <sheetName val="封面_4"/>
      <sheetName val="SUMMERY_(BOQ)3"/>
      <sheetName val="FIRST_FLOOR3"/>
      <sheetName val="SECOND_FLOOR3"/>
      <sheetName val="3RD_FLOOR3"/>
      <sheetName val="4_TH_FLOOR3"/>
      <sheetName val="1ST-4TH_DOOR_WORK3"/>
      <sheetName val="1ST-4TH_MAIL&amp;FEMALE_TOILET3"/>
      <sheetName val="5THFLOOR_LIFT_LOBBY&amp;CORRIDOR3"/>
      <sheetName val="Back_Up3"/>
      <sheetName val="Concrete_Beam3"/>
      <sheetName val="SUMMERY_(BOQ)2"/>
      <sheetName val="FIRST_FLOOR2"/>
      <sheetName val="SECOND_FLOOR2"/>
      <sheetName val="3RD_FLOOR2"/>
      <sheetName val="4_TH_FLOOR2"/>
      <sheetName val="1ST-4TH_DOOR_WORK2"/>
      <sheetName val="1ST-4TH_MAIL&amp;FEMALE_TOILET2"/>
      <sheetName val="5THFLOOR_LIFT_LOBBY&amp;CORRIDOR2"/>
      <sheetName val="Back_Up2"/>
      <sheetName val="Concrete_Beam2"/>
      <sheetName val="S3 Architectural"/>
      <sheetName val="Struc"/>
      <sheetName val="Ratio"/>
      <sheetName val="Ratio Quantities"/>
      <sheetName val="Foundation_VE"/>
      <sheetName val="Column_VE (Coppper)"/>
      <sheetName val="CORE WALL (GL 38-39 I-R)VE"/>
      <sheetName val="CORE WALL (GL 14-19 I-R)VE"/>
      <sheetName val="CORE WALL (GL 27-28 C-F)VE"/>
      <sheetName val="CORE WALL (GL 53-54 J)VE"/>
      <sheetName val="CORE WALL (GL 56-57 J-P)VE"/>
      <sheetName val="CORE WALL (GL 33 C-L)VE"/>
      <sheetName val="Staircase"/>
      <sheetName val="RC Wall"/>
      <sheetName val="Struc. Steel"/>
      <sheetName val="Std.RC Wall"/>
      <sheetName val="Std. Column "/>
      <sheetName val="Foundation"/>
      <sheetName val="Column_VE"/>
      <sheetName val="GFAไม้แบบท้องพื้น"/>
      <sheetName val="Struc Check Table อาคาร 1"/>
      <sheetName val="STR"/>
      <sheetName val="Sheet2"/>
      <sheetName val="SAN REDUCED 1"/>
      <sheetName val="Invoice"/>
      <sheetName val="7IFS-5A"/>
      <sheetName val="Data Sheet"/>
      <sheetName val="Interial"/>
      <sheetName val="EST-FOOTING (G)"/>
      <sheetName val="ข้อมูลประตู T1"/>
      <sheetName val="ข้อมูลหน้าต่าง T1"/>
      <sheetName val="ข้อมูลหน้าต่าง T3"/>
      <sheetName val="ข้อมูลประตู T2"/>
      <sheetName val="ปร5"/>
      <sheetName val="_x005f_x005f_x005f_x0000__x005f_x005f_x005f_x0000__x005"/>
      <sheetName val="_____@_x005f_x005f_x005f_x001c__x0014"/>
      <sheetName val="_____@_x005f_x005f_x005f_x001c__x005f_x005f_x0014"/>
      <sheetName val="_x005f_x005f_x005f_x005f_x005f_x005f_x005f_x0000__x005f"/>
      <sheetName val="_____@_x005f_x005f_x005f_x005f_x005f_x005f_x005f_x001c_"/>
      <sheetName val="_x0000__x0000__x0000__x0000__x0"/>
      <sheetName val="_____@_x001c__x0014_______x0002"/>
      <sheetName val="_x005f_x0000__x005f_x0000__x005"/>
      <sheetName val="_____@_x005f_x001c__x0014"/>
      <sheetName val="Recovered_Sheet1"/>
      <sheetName val="TOTAL -BUILDING E1"/>
      <sheetName val="SUM - MEP(E1) "/>
      <sheetName val="EE(E1)"/>
      <sheetName val="Com(E1)"/>
      <sheetName val="Air(E1 )"/>
      <sheetName val="San(E1)"/>
      <sheetName val="Fp(E1)   "/>
      <sheetName val="SUMMARY MEP"/>
      <sheetName val="Prelim"/>
      <sheetName val="พื้นที่อาคาร"/>
      <sheetName val="SUM - MEP BUILDING"/>
      <sheetName val="Electrical System "/>
      <sheetName val="Commuication System"/>
      <sheetName val="Air Conditioning  System  "/>
      <sheetName val="Sanitary System "/>
      <sheetName val="Fire Protection System "/>
      <sheetName val="Check"/>
      <sheetName val="Cost per SQM_M&amp;E"/>
      <sheetName val=" FS"/>
      <sheetName val="Sch_1_EE"/>
      <sheetName val="Sch.2 SN"/>
      <sheetName val="Sch.3 FP"/>
      <sheetName val="Sch.4 AC"/>
      <sheetName val="Sch.6 Prelim"/>
      <sheetName val="ปี 2562"/>
      <sheetName val="จ่ายเงิน"/>
      <sheetName val="stair"/>
      <sheetName val="Construction"/>
      <sheetName val="schedule_1"/>
      <sheetName val="KKC Brkdwn"/>
      <sheetName val="Factor F Data"/>
      <sheetName val="ราคาวัสดุ"/>
      <sheetName val="10 ข้อมูลวัสดุ-ค่าดำเนิน"/>
      <sheetName val="REF ONLY2"/>
      <sheetName val="Q190802"/>
      <sheetName val="Total"/>
      <sheetName val="back up FL.4"/>
      <sheetName val="Sum.ALL"/>
      <sheetName val="รายการ VE"/>
      <sheetName val="PILE"/>
      <sheetName val="sum_ARC"/>
      <sheetName val="Public"/>
      <sheetName val="รวมห้องพัก"/>
      <sheetName val="HS"/>
      <sheetName val="Type A-1"/>
      <sheetName val="Type A-1M"/>
      <sheetName val="Type B-1"/>
      <sheetName val="Type C1"/>
      <sheetName val="Type C-2"/>
      <sheetName val="Type C-3"/>
      <sheetName val="Type C-5"/>
      <sheetName val="Type DP-5"/>
      <sheetName val="Type LOFT-1"/>
      <sheetName val="Type LOFT-2 "/>
      <sheetName val="Type LOFT-2M"/>
      <sheetName val="Type LOFT 3"/>
      <sheetName val="Type LOFT-4"/>
      <sheetName val="Type LOFT-5"/>
      <sheetName val="Type LOFT-6"/>
      <sheetName val="Type LOFT-7"/>
      <sheetName val="Type PH-A"/>
      <sheetName val="Type PH-B"/>
      <sheetName val="Type PH-C"/>
      <sheetName val="Type PH-D"/>
      <sheetName val="Type PH-E"/>
      <sheetName val="Hard"/>
      <sheetName val="Sum LAND"/>
      <sheetName val="Landscape"/>
      <sheetName val="SUM M&amp;E"/>
      <sheetName val="SN"/>
      <sheetName val="AC"/>
      <sheetName val="EX-WORK"/>
      <sheetName val="?????@_x005f_x001c__x005f_x0014_?????_x0002"/>
      <sheetName val="index"/>
      <sheetName val="合成単価作成・-BLDG"/>
      <sheetName val="A"/>
      <sheetName val="ค่าใช้จ่ายและแผนการเบิก"/>
      <sheetName val="Grand Summary ( Variation)"/>
      <sheetName val="ค่าใช้จ่ายและแผนการเบิกolan"/>
      <sheetName val="ST work con.M"/>
      <sheetName val="ST work con.carpark"/>
      <sheetName val="ST work M"/>
      <sheetName val="ST work Facad(M) "/>
      <sheetName val="ST work carpark"/>
      <sheetName val="back up arc.Car Park"/>
      <sheetName val="backup str.carpark"/>
      <sheetName val="back up arc. M"/>
      <sheetName val="แยกงาน ผนัง พื้น ฝ้า สี"/>
      <sheetName val="Grand SUMMARY MEP "/>
      <sheetName val="แยกงาน"/>
      <sheetName val="แยกงาน (2)"/>
      <sheetName val="Fee Rate Summary"/>
      <sheetName val="mat"/>
      <sheetName val="QuantitySegment"/>
      <sheetName val="Discounted Cash Flow"/>
      <sheetName val="Garph Work-Cost"/>
      <sheetName val="King 1"/>
      <sheetName val="แผนงาน อบต ท่าลาน(ส่งเทศบาล)"/>
      <sheetName val="Sheet5"/>
      <sheetName val="_____@__________ñCe____0_"/>
      <sheetName val="A1.2"/>
      <sheetName val="Cctmst"/>
      <sheetName val="l-fixer"/>
      <sheetName val="Bill No. 2 - Carpark"/>
      <sheetName val="Quotation-B1"/>
      <sheetName val="Summary"/>
      <sheetName val="Site OH-Main Construction"/>
      <sheetName val="Site OH-HMA"/>
      <sheetName val="DB-Material"/>
      <sheetName val="DB-Equipment_Man"/>
      <sheetName val="DB-Manpower"/>
      <sheetName val="Para Slurry Seal"/>
      <sheetName val="Agg. for Para Type III"/>
      <sheetName val="Agg. for Para TypeIII Haulage"/>
      <sheetName val="Mobilization-Equip"/>
      <sheetName val="Tack Coat-16+400A,B"/>
      <sheetName val="Earth Excavation"/>
      <sheetName val="B1_Embankment"/>
      <sheetName val="B1_Selected Mat"/>
      <sheetName val="B1_Subbase"/>
      <sheetName val="B1_CTB_In-Place"/>
      <sheetName val="B1_CTB In-Plant"/>
      <sheetName val="B1_CTB-Haulage"/>
      <sheetName val="HMA-Production-16+400A,B"/>
      <sheetName val="HMA-Paving-16+400A,B"/>
      <sheetName val="HMA-Haulage-16+400AB"/>
      <sheetName val="Tack Coat-17+100B"/>
      <sheetName val="HMA-Production-17+100B"/>
      <sheetName val="HMA-Paving-17+100B"/>
      <sheetName val="HMA-Haulage-17+100B"/>
      <sheetName val="Milling 5cm-ทางลงเชียงราก"/>
      <sheetName val="Tack Coat-ทางลงเชียงราก"/>
      <sheetName val="HMA-Production-ทางลงเชียงราก"/>
      <sheetName val="HMA-Paving-ทางลงเชียงราก"/>
      <sheetName val="HMA-Haulage-ทางลงเชียงราก"/>
      <sheetName val="Toll Fee"/>
      <sheetName val="Traffic Management"/>
      <sheetName val="กำพงกันตก"/>
      <sheetName val="รางระบายน้ำ"/>
      <sheetName val="Factor F งาน DB."/>
      <sheetName val="detail "/>
      <sheetName val="封面_5"/>
      <sheetName val="SUMMERY_(BOQ)4"/>
      <sheetName val="FIRST_FLOOR4"/>
      <sheetName val="SECOND_FLOOR4"/>
      <sheetName val="3RD_FLOOR4"/>
      <sheetName val="4_TH_FLOOR4"/>
      <sheetName val="1ST-4TH_DOOR_WORK4"/>
      <sheetName val="1ST-4TH_MAIL&amp;FEMALE_TOILET4"/>
      <sheetName val="5THFLOOR_LIFT_LOBBY&amp;CORRIDOR4"/>
      <sheetName val="Back_Up4"/>
      <sheetName val="Concrete_Beam4"/>
      <sheetName val="ส่งมอบงาน_"/>
      <sheetName val="Grand_Summary_(2)"/>
      <sheetName val="Grand_Summary_"/>
      <sheetName val="_BOQ_WELCOME_"/>
      <sheetName val="Grand_Sum_VO"/>
      <sheetName val="Sum_VIP_VO"/>
      <sheetName val="SAN_REDUCED_1"/>
      <sheetName val="S3_Architectural"/>
      <sheetName val="Ratio_Quantities"/>
      <sheetName val="Column_VE_(Coppper)"/>
      <sheetName val="CORE_WALL_(GL_38-39_I-R)VE"/>
      <sheetName val="CORE_WALL_(GL_14-19_I-R)VE"/>
      <sheetName val="CORE_WALL_(GL_27-28_C-F)VE"/>
      <sheetName val="CORE_WALL_(GL_53-54_J)VE"/>
      <sheetName val="CORE_WALL_(GL_56-57_J-P)VE"/>
      <sheetName val="CORE_WALL_(GL_33_C-L)VE"/>
      <sheetName val="RC_Wall"/>
      <sheetName val="Struc__Steel"/>
      <sheetName val="Std_RC_Wall"/>
      <sheetName val="Std__Column_"/>
      <sheetName val="Struc_Check_Table_อาคาร_1"/>
      <sheetName val="ข้อมูลประตู_T1"/>
      <sheetName val="ข้อมูลหน้าต่าง_T1"/>
      <sheetName val="ข้อมูลหน้าต่าง_T3"/>
      <sheetName val="ข้อมูลประตู_T2"/>
      <sheetName val="_FS"/>
      <sheetName val="Sch_2_SN"/>
      <sheetName val="Sch_3_FP"/>
      <sheetName val="Sch_4_AC"/>
      <sheetName val="Sch_6_Prelim"/>
      <sheetName val="ปี_2562"/>
      <sheetName val="TOTAL_-BUILDING_E1"/>
      <sheetName val="SUM_-_MEP(E1)_"/>
      <sheetName val="Air(E1_)"/>
      <sheetName val="Fp(E1)___"/>
      <sheetName val="Data_Sheet"/>
      <sheetName val="SUMMARY_MEP"/>
      <sheetName val="SUM_-_MEP_BUILDING"/>
      <sheetName val="Electrical_System_"/>
      <sheetName val="Commuication_System"/>
      <sheetName val="Air_Conditioning__System__"/>
      <sheetName val="Sanitary_System_"/>
      <sheetName val="Fire_Protection_System_"/>
      <sheetName val="EST-FOOTING_(G)"/>
      <sheetName val="Cost_per_SQM_M&amp;E"/>
      <sheetName val="_x0"/>
      <sheetName val="_____@______x0002"/>
      <sheetName val="Garph_Work-Cost"/>
      <sheetName val="封面_6"/>
      <sheetName val="SUMMERY_(BOQ)5"/>
      <sheetName val="FIRST_FLOOR5"/>
      <sheetName val="SECOND_FLOOR5"/>
      <sheetName val="3RD_FLOOR5"/>
      <sheetName val="4_TH_FLOOR5"/>
      <sheetName val="1ST-4TH_DOOR_WORK5"/>
      <sheetName val="1ST-4TH_MAIL&amp;FEMALE_TOILET5"/>
      <sheetName val="5THFLOOR_LIFT_LOBBY&amp;CORRIDOR5"/>
      <sheetName val="Back_Up5"/>
      <sheetName val="Concrete_Beam5"/>
      <sheetName val="ส่งมอบงาน_1"/>
      <sheetName val="Grand_Summary_(2)1"/>
      <sheetName val="Grand_Summary_1"/>
      <sheetName val="_BOQ_WELCOME_1"/>
      <sheetName val="Grand_Sum_VO1"/>
      <sheetName val="Sum_VIP_VO1"/>
      <sheetName val="SAN_REDUCED_11"/>
      <sheetName val="S3_Architectural1"/>
      <sheetName val="Ratio_Quantities1"/>
      <sheetName val="Column_VE_(Coppper)1"/>
      <sheetName val="CORE_WALL_(GL_38-39_I-R)VE1"/>
      <sheetName val="CORE_WALL_(GL_14-19_I-R)VE1"/>
      <sheetName val="CORE_WALL_(GL_27-28_C-F)VE1"/>
      <sheetName val="CORE_WALL_(GL_53-54_J)VE1"/>
      <sheetName val="CORE_WALL_(GL_56-57_J-P)VE1"/>
      <sheetName val="CORE_WALL_(GL_33_C-L)VE1"/>
      <sheetName val="RC_Wall1"/>
      <sheetName val="Struc__Steel1"/>
      <sheetName val="Std_RC_Wall1"/>
      <sheetName val="Std__Column_1"/>
      <sheetName val="Struc_Check_Table_อาคาร_11"/>
      <sheetName val="ข้อมูลประตู_T11"/>
      <sheetName val="ข้อมูลหน้าต่าง_T11"/>
      <sheetName val="ข้อมูลหน้าต่าง_T31"/>
      <sheetName val="ข้อมูลประตู_T21"/>
      <sheetName val="_FS1"/>
      <sheetName val="Sch_2_SN1"/>
      <sheetName val="Sch_3_FP1"/>
      <sheetName val="Sch_4_AC1"/>
      <sheetName val="Sch_6_Prelim1"/>
      <sheetName val="ปี_25621"/>
      <sheetName val="TOTAL_-BUILDING_E11"/>
      <sheetName val="SUM_-_MEP(E1)_1"/>
      <sheetName val="Air(E1_)1"/>
      <sheetName val="Fp(E1)___1"/>
      <sheetName val="Data_Sheet1"/>
      <sheetName val="SUMMARY_MEP1"/>
      <sheetName val="SUM_-_MEP_BUILDING1"/>
      <sheetName val="Electrical_System_1"/>
      <sheetName val="Commuication_System1"/>
      <sheetName val="Air_Conditioning__System__1"/>
      <sheetName val="Sanitary_System_1"/>
      <sheetName val="Fire_Protection_System_1"/>
      <sheetName val="EST-FOOTING_(G)1"/>
      <sheetName val="Cost_per_SQM_M&amp;E1"/>
      <sheetName val="Garph_Work-Cost1"/>
      <sheetName val="Fee_Rate_Summary"/>
      <sheetName val="_____@_x005f_x001c__x005f_x005f_x0014"/>
      <sheetName val="_x005f_x005f_x005f_x0000__x005f"/>
      <sheetName val="_____@_x005f_x005f_x005f_x001c_"/>
      <sheetName val="cov-estimate"/>
      <sheetName val="封面_7"/>
      <sheetName val="SUMMERY_(BOQ)6"/>
      <sheetName val="FIRST_FLOOR6"/>
      <sheetName val="SECOND_FLOOR6"/>
      <sheetName val="3RD_FLOOR6"/>
      <sheetName val="4_TH_FLOOR6"/>
      <sheetName val="1ST-4TH_DOOR_WORK6"/>
      <sheetName val="1ST-4TH_MAIL&amp;FEMALE_TOILET6"/>
      <sheetName val="5THFLOOR_LIFT_LOBBY&amp;CORRIDOR6"/>
      <sheetName val="Back_Up6"/>
      <sheetName val="Concrete_Beam6"/>
      <sheetName val="ส่งมอบงาน_2"/>
      <sheetName val="一発シート"/>
      <sheetName val="Grand_Summary_(2)2"/>
      <sheetName val="Grand_Summary_2"/>
      <sheetName val="封面_8"/>
      <sheetName val="SUMMERY_(BOQ)7"/>
      <sheetName val="FIRST_FLOOR7"/>
      <sheetName val="SECOND_FLOOR7"/>
      <sheetName val="3RD_FLOOR7"/>
      <sheetName val="4_TH_FLOOR7"/>
      <sheetName val="1ST-4TH_DOOR_WORK7"/>
      <sheetName val="1ST-4TH_MAIL&amp;FEMALE_TOILET7"/>
      <sheetName val="5THFLOOR_LIFT_LOBBY&amp;CORRIDOR7"/>
      <sheetName val="Back_Up7"/>
      <sheetName val="Concrete_Beam7"/>
      <sheetName val="Fee_Rate_Summary1"/>
      <sheetName val="封面_9"/>
      <sheetName val="SUMMERY_(BOQ)8"/>
      <sheetName val="FIRST_FLOOR8"/>
      <sheetName val="SECOND_FLOOR8"/>
      <sheetName val="3RD_FLOOR8"/>
      <sheetName val="4_TH_FLOOR8"/>
      <sheetName val="1ST-4TH_DOOR_WORK8"/>
      <sheetName val="1ST-4TH_MAIL&amp;FEMALE_TOILET8"/>
      <sheetName val="5THFLOOR_LIFT_LOBBY&amp;CORRIDOR8"/>
      <sheetName val="Back_Up8"/>
      <sheetName val="Concrete_Beam8"/>
      <sheetName val="_BOQ_WELCOME_2"/>
      <sheetName val="Grand_Sum_VO2"/>
      <sheetName val="Sum_VIP_VO2"/>
      <sheetName val="S3_Architectural2"/>
      <sheetName val="Ratio_Quantities2"/>
      <sheetName val="Column_VE_(Coppper)2"/>
      <sheetName val="CORE_WALL_(GL_38-39_I-R)VE2"/>
      <sheetName val="CORE_WALL_(GL_14-19_I-R)VE2"/>
      <sheetName val="CORE_WALL_(GL_27-28_C-F)VE2"/>
      <sheetName val="CORE_WALL_(GL_53-54_J)VE2"/>
      <sheetName val="CORE_WALL_(GL_56-57_J-P)VE2"/>
      <sheetName val="CORE_WALL_(GL_33_C-L)VE2"/>
      <sheetName val="RC_Wall2"/>
      <sheetName val="Struc__Steel2"/>
      <sheetName val="Std_RC_Wall2"/>
      <sheetName val="Std__Column_2"/>
      <sheetName val="Struc_Check_Table_อาคาร_12"/>
      <sheetName val="SAN_REDUCED_12"/>
      <sheetName val="Data_Sheet2"/>
      <sheetName val="EST-FOOTING_(G)2"/>
      <sheetName val="Garph_Work-Cost2"/>
      <sheetName val="Fee_Rate_Summary2"/>
      <sheetName val="TOTAL_-BUILDING_E12"/>
      <sheetName val="SUM_-_MEP(E1)_2"/>
      <sheetName val="Air(E1_)2"/>
      <sheetName val="Fp(E1)___2"/>
      <sheetName val="SUMMARY_MEP2"/>
      <sheetName val="SUM_-_MEP_BUILDING2"/>
      <sheetName val="Electrical_System_2"/>
      <sheetName val="Commuication_System2"/>
      <sheetName val="Air_Conditioning__System__2"/>
      <sheetName val="Sanitary_System_2"/>
      <sheetName val="Fire_Protection_System_2"/>
      <sheetName val="ข้อมูลประตู_T12"/>
      <sheetName val="ข้อมูลหน้าต่าง_T12"/>
      <sheetName val="_FS2"/>
      <sheetName val="Sch_2_SN2"/>
      <sheetName val="Sch_3_FP2"/>
      <sheetName val="Sch_4_AC2"/>
      <sheetName val="Sch_6_Prelim2"/>
      <sheetName val="封面_12"/>
      <sheetName val="SUMMERY_(BOQ)11"/>
      <sheetName val="FIRST_FLOOR11"/>
      <sheetName val="SECOND_FLOOR11"/>
      <sheetName val="3RD_FLOOR11"/>
      <sheetName val="4_TH_FLOOR11"/>
      <sheetName val="1ST-4TH_DOOR_WORK11"/>
      <sheetName val="1ST-4TH_MAIL&amp;FEMALE_TOILET11"/>
      <sheetName val="5THFLOOR_LIFT_LOBBY&amp;CORRIDOR11"/>
      <sheetName val="Back_Up11"/>
      <sheetName val="Concrete_Beam11"/>
      <sheetName val="ส่งมอบงาน_5"/>
      <sheetName val="Grand_Summary_(2)5"/>
      <sheetName val="Grand_Summary_5"/>
      <sheetName val="_BOQ_WELCOME_5"/>
      <sheetName val="Grand_Sum_VO5"/>
      <sheetName val="Sum_VIP_VO5"/>
      <sheetName val="S3_Architectural5"/>
      <sheetName val="Ratio_Quantities5"/>
      <sheetName val="Column_VE_(Coppper)5"/>
      <sheetName val="CORE_WALL_(GL_38-39_I-R)VE5"/>
      <sheetName val="CORE_WALL_(GL_14-19_I-R)VE5"/>
      <sheetName val="CORE_WALL_(GL_27-28_C-F)VE5"/>
      <sheetName val="CORE_WALL_(GL_53-54_J)VE5"/>
      <sheetName val="CORE_WALL_(GL_56-57_J-P)VE5"/>
      <sheetName val="CORE_WALL_(GL_33_C-L)VE5"/>
      <sheetName val="RC_Wall5"/>
      <sheetName val="Struc__Steel5"/>
      <sheetName val="Std_RC_Wall5"/>
      <sheetName val="Std__Column_5"/>
      <sheetName val="Struc_Check_Table_อาคาร_15"/>
      <sheetName val="SAN_REDUCED_15"/>
      <sheetName val="Data_Sheet5"/>
      <sheetName val="EST-FOOTING_(G)5"/>
      <sheetName val="Garph_Work-Cost5"/>
      <sheetName val="Fee_Rate_Summary5"/>
      <sheetName val="TOTAL_-BUILDING_E15"/>
      <sheetName val="SUM_-_MEP(E1)_5"/>
      <sheetName val="Air(E1_)5"/>
      <sheetName val="Fp(E1)___5"/>
      <sheetName val="SUMMARY_MEP5"/>
      <sheetName val="SUM_-_MEP_BUILDING5"/>
      <sheetName val="Electrical_System_5"/>
      <sheetName val="Commuication_System5"/>
      <sheetName val="Air_Conditioning__System__5"/>
      <sheetName val="Sanitary_System_5"/>
      <sheetName val="Fire_Protection_System_5"/>
      <sheetName val="ข้อมูลประตู_T15"/>
      <sheetName val="ข้อมูลหน้าต่าง_T15"/>
      <sheetName val="_FS5"/>
      <sheetName val="Sch_2_SN5"/>
      <sheetName val="Sch_3_FP5"/>
      <sheetName val="Sch_4_AC5"/>
      <sheetName val="Sch_6_Prelim5"/>
      <sheetName val="ข้อมูลหน้าต่าง_T35"/>
      <sheetName val="ข้อมูลประตู_T25"/>
      <sheetName val="Cost_per_SQM_M&amp;E5"/>
      <sheetName val="ปี_25625"/>
      <sheetName val="รายการ_VE3"/>
      <sheetName val="Type_A-13"/>
      <sheetName val="Type_A-1M3"/>
      <sheetName val="Type_B-13"/>
      <sheetName val="Type_C13"/>
      <sheetName val="Type_C-23"/>
      <sheetName val="Type_C-33"/>
      <sheetName val="Type_C-53"/>
      <sheetName val="Type_DP-53"/>
      <sheetName val="Type_LOFT-13"/>
      <sheetName val="Type_LOFT-2_3"/>
      <sheetName val="Type_LOFT-2M3"/>
      <sheetName val="Type_LOFT_33"/>
      <sheetName val="Type_LOFT-43"/>
      <sheetName val="Type_LOFT-53"/>
      <sheetName val="Type_LOFT-63"/>
      <sheetName val="Type_LOFT-73"/>
      <sheetName val="Type_PH-A3"/>
      <sheetName val="Type_PH-B3"/>
      <sheetName val="Type_PH-C3"/>
      <sheetName val="Type_PH-D3"/>
      <sheetName val="Type_PH-E3"/>
      <sheetName val="Sum_LAND3"/>
      <sheetName val="SUM_M&amp;E3"/>
      <sheetName val="Discounted_Cash_Flow3"/>
      <sheetName val="Grand_Summary_(_Variation)3"/>
      <sheetName val="ST_work_con_M3"/>
      <sheetName val="ST_work_con_carpark3"/>
      <sheetName val="ST_work_M3"/>
      <sheetName val="ST_work_Facad(M)_3"/>
      <sheetName val="ST_work_carpark3"/>
      <sheetName val="back_up_arc_Car_Park3"/>
      <sheetName val="backup_str_carpark3"/>
      <sheetName val="back_up_arc__M3"/>
      <sheetName val="แยกงาน_ผนัง_พื้น_ฝ้า_สี3"/>
      <sheetName val="Grand_SUMMARY_MEP_3"/>
      <sheetName val="แยกงาน_(2)3"/>
      <sheetName val="KKC_Brkdwn3"/>
      <sheetName val="Factor_F_Data3"/>
      <sheetName val="แผนงาน_อบต_ท่าลาน(ส่งเทศบาล)3"/>
      <sheetName val="Bill_No__2_-_Carpark3"/>
      <sheetName val="ข้อมูลหน้าต่าง_T32"/>
      <sheetName val="ข้อมูลประตู_T22"/>
      <sheetName val="Cost_per_SQM_M&amp;E2"/>
      <sheetName val="ปี_25622"/>
      <sheetName val="รายการ_VE"/>
      <sheetName val="Type_A-1"/>
      <sheetName val="Type_A-1M"/>
      <sheetName val="Type_B-1"/>
      <sheetName val="Type_C1"/>
      <sheetName val="Type_C-2"/>
      <sheetName val="Type_C-3"/>
      <sheetName val="Type_C-5"/>
      <sheetName val="Type_DP-5"/>
      <sheetName val="Type_LOFT-1"/>
      <sheetName val="Type_LOFT-2_"/>
      <sheetName val="Type_LOFT-2M"/>
      <sheetName val="Type_LOFT_3"/>
      <sheetName val="Type_LOFT-4"/>
      <sheetName val="Type_LOFT-5"/>
      <sheetName val="Type_LOFT-6"/>
      <sheetName val="Type_LOFT-7"/>
      <sheetName val="Type_PH-A"/>
      <sheetName val="Type_PH-B"/>
      <sheetName val="Type_PH-C"/>
      <sheetName val="Type_PH-D"/>
      <sheetName val="Type_PH-E"/>
      <sheetName val="Sum_LAND"/>
      <sheetName val="SUM_M&amp;E"/>
      <sheetName val="Discounted_Cash_Flow"/>
      <sheetName val="Grand_Summary_(_Variation)"/>
      <sheetName val="ST_work_con_M"/>
      <sheetName val="ST_work_con_carpark"/>
      <sheetName val="ST_work_M"/>
      <sheetName val="ST_work_Facad(M)_"/>
      <sheetName val="ST_work_carpark"/>
      <sheetName val="back_up_arc_Car_Park"/>
      <sheetName val="backup_str_carpark"/>
      <sheetName val="back_up_arc__M"/>
      <sheetName val="แยกงาน_ผนัง_พื้น_ฝ้า_สี"/>
      <sheetName val="Grand_SUMMARY_MEP_"/>
      <sheetName val="แยกงาน_(2)"/>
      <sheetName val="KKC_Brkdwn"/>
      <sheetName val="Factor_F_Data"/>
      <sheetName val="แผนงาน_อบต_ท่าลาน(ส่งเทศบาล)"/>
      <sheetName val="Bill_No__2_-_Carpark"/>
      <sheetName val="封面_10"/>
      <sheetName val="SUMMERY_(BOQ)9"/>
      <sheetName val="FIRST_FLOOR9"/>
      <sheetName val="SECOND_FLOOR9"/>
      <sheetName val="3RD_FLOOR9"/>
      <sheetName val="4_TH_FLOOR9"/>
      <sheetName val="1ST-4TH_DOOR_WORK9"/>
      <sheetName val="1ST-4TH_MAIL&amp;FEMALE_TOILET9"/>
      <sheetName val="5THFLOOR_LIFT_LOBBY&amp;CORRIDOR9"/>
      <sheetName val="Back_Up9"/>
      <sheetName val="Concrete_Beam9"/>
      <sheetName val="ส่งมอบงาน_3"/>
      <sheetName val="Grand_Summary_(2)3"/>
      <sheetName val="Grand_Summary_3"/>
      <sheetName val="_BOQ_WELCOME_3"/>
      <sheetName val="Grand_Sum_VO3"/>
      <sheetName val="Sum_VIP_VO3"/>
      <sheetName val="S3_Architectural3"/>
      <sheetName val="Ratio_Quantities3"/>
      <sheetName val="Column_VE_(Coppper)3"/>
      <sheetName val="CORE_WALL_(GL_38-39_I-R)VE3"/>
      <sheetName val="CORE_WALL_(GL_14-19_I-R)VE3"/>
      <sheetName val="CORE_WALL_(GL_27-28_C-F)VE3"/>
      <sheetName val="CORE_WALL_(GL_53-54_J)VE3"/>
      <sheetName val="CORE_WALL_(GL_56-57_J-P)VE3"/>
      <sheetName val="CORE_WALL_(GL_33_C-L)VE3"/>
      <sheetName val="RC_Wall3"/>
      <sheetName val="Struc__Steel3"/>
      <sheetName val="Std_RC_Wall3"/>
      <sheetName val="Std__Column_3"/>
      <sheetName val="Struc_Check_Table_อาคาร_13"/>
      <sheetName val="SAN_REDUCED_13"/>
      <sheetName val="Data_Sheet3"/>
      <sheetName val="EST-FOOTING_(G)3"/>
      <sheetName val="Garph_Work-Cost3"/>
      <sheetName val="Fee_Rate_Summary3"/>
      <sheetName val="TOTAL_-BUILDING_E13"/>
      <sheetName val="SUM_-_MEP(E1)_3"/>
      <sheetName val="Air(E1_)3"/>
      <sheetName val="Fp(E1)___3"/>
      <sheetName val="SUMMARY_MEP3"/>
      <sheetName val="SUM_-_MEP_BUILDING3"/>
      <sheetName val="Electrical_System_3"/>
      <sheetName val="Commuication_System3"/>
      <sheetName val="Air_Conditioning__System__3"/>
      <sheetName val="Sanitary_System_3"/>
      <sheetName val="Fire_Protection_System_3"/>
      <sheetName val="ข้อมูลประตู_T13"/>
      <sheetName val="ข้อมูลหน้าต่าง_T13"/>
      <sheetName val="_FS3"/>
      <sheetName val="Sch_2_SN3"/>
      <sheetName val="Sch_3_FP3"/>
      <sheetName val="Sch_4_AC3"/>
      <sheetName val="Sch_6_Prelim3"/>
      <sheetName val="ข้อมูลหน้าต่าง_T33"/>
      <sheetName val="ข้อมูลประตู_T23"/>
      <sheetName val="Cost_per_SQM_M&amp;E3"/>
      <sheetName val="ปี_25623"/>
      <sheetName val="รายการ_VE1"/>
      <sheetName val="Type_A-11"/>
      <sheetName val="Type_A-1M1"/>
      <sheetName val="Type_B-11"/>
      <sheetName val="Type_C11"/>
      <sheetName val="Type_C-21"/>
      <sheetName val="Type_C-31"/>
      <sheetName val="Type_C-51"/>
      <sheetName val="Type_DP-51"/>
      <sheetName val="Type_LOFT-11"/>
      <sheetName val="Type_LOFT-2_1"/>
      <sheetName val="Type_LOFT-2M1"/>
      <sheetName val="Type_LOFT_31"/>
      <sheetName val="Type_LOFT-41"/>
      <sheetName val="Type_LOFT-51"/>
      <sheetName val="Type_LOFT-61"/>
      <sheetName val="Type_LOFT-71"/>
      <sheetName val="Type_PH-A1"/>
      <sheetName val="Type_PH-B1"/>
      <sheetName val="Type_PH-C1"/>
      <sheetName val="Type_PH-D1"/>
      <sheetName val="Type_PH-E1"/>
      <sheetName val="Sum_LAND1"/>
      <sheetName val="SUM_M&amp;E1"/>
      <sheetName val="Discounted_Cash_Flow1"/>
      <sheetName val="Grand_Summary_(_Variation)1"/>
      <sheetName val="ST_work_con_M1"/>
      <sheetName val="ST_work_con_carpark1"/>
      <sheetName val="ST_work_M1"/>
      <sheetName val="ST_work_Facad(M)_1"/>
      <sheetName val="ST_work_carpark1"/>
      <sheetName val="back_up_arc_Car_Park1"/>
      <sheetName val="backup_str_carpark1"/>
      <sheetName val="back_up_arc__M1"/>
      <sheetName val="แยกงาน_ผนัง_พื้น_ฝ้า_สี1"/>
      <sheetName val="Grand_SUMMARY_MEP_1"/>
      <sheetName val="แยกงาน_(2)1"/>
      <sheetName val="KKC_Brkdwn1"/>
      <sheetName val="Factor_F_Data1"/>
      <sheetName val="แผนงาน_อบต_ท่าลาน(ส่งเทศบาล)1"/>
      <sheetName val="Bill_No__2_-_Carpark1"/>
      <sheetName val="封面_11"/>
      <sheetName val="SUMMERY_(BOQ)10"/>
      <sheetName val="FIRST_FLOOR10"/>
      <sheetName val="SECOND_FLOOR10"/>
      <sheetName val="3RD_FLOOR10"/>
      <sheetName val="4_TH_FLOOR10"/>
      <sheetName val="1ST-4TH_DOOR_WORK10"/>
      <sheetName val="1ST-4TH_MAIL&amp;FEMALE_TOILET10"/>
      <sheetName val="5THFLOOR_LIFT_LOBBY&amp;CORRIDOR10"/>
      <sheetName val="Back_Up10"/>
      <sheetName val="Concrete_Beam10"/>
      <sheetName val="ส่งมอบงาน_4"/>
      <sheetName val="Grand_Summary_(2)4"/>
      <sheetName val="Grand_Summary_4"/>
      <sheetName val="_BOQ_WELCOME_4"/>
      <sheetName val="Grand_Sum_VO4"/>
      <sheetName val="Sum_VIP_VO4"/>
      <sheetName val="S3_Architectural4"/>
      <sheetName val="Ratio_Quantities4"/>
      <sheetName val="Column_VE_(Coppper)4"/>
      <sheetName val="CORE_WALL_(GL_38-39_I-R)VE4"/>
      <sheetName val="CORE_WALL_(GL_14-19_I-R)VE4"/>
      <sheetName val="CORE_WALL_(GL_27-28_C-F)VE4"/>
      <sheetName val="CORE_WALL_(GL_53-54_J)VE4"/>
      <sheetName val="CORE_WALL_(GL_56-57_J-P)VE4"/>
      <sheetName val="CORE_WALL_(GL_33_C-L)VE4"/>
      <sheetName val="RC_Wall4"/>
      <sheetName val="Struc__Steel4"/>
      <sheetName val="Std_RC_Wall4"/>
      <sheetName val="Std__Column_4"/>
      <sheetName val="Struc_Check_Table_อาคาร_14"/>
      <sheetName val="SAN_REDUCED_14"/>
      <sheetName val="Data_Sheet4"/>
      <sheetName val="EST-FOOTING_(G)4"/>
      <sheetName val="Garph_Work-Cost4"/>
      <sheetName val="Fee_Rate_Summary4"/>
      <sheetName val="TOTAL_-BUILDING_E14"/>
      <sheetName val="SUM_-_MEP(E1)_4"/>
      <sheetName val="Air(E1_)4"/>
      <sheetName val="Fp(E1)___4"/>
      <sheetName val="SUMMARY_MEP4"/>
      <sheetName val="SUM_-_MEP_BUILDING4"/>
      <sheetName val="Electrical_System_4"/>
      <sheetName val="Commuication_System4"/>
      <sheetName val="Air_Conditioning__System__4"/>
      <sheetName val="Sanitary_System_4"/>
      <sheetName val="Fire_Protection_System_4"/>
      <sheetName val="ข้อมูลประตู_T14"/>
      <sheetName val="ข้อมูลหน้าต่าง_T14"/>
      <sheetName val="_FS4"/>
      <sheetName val="Sch_2_SN4"/>
      <sheetName val="Sch_3_FP4"/>
      <sheetName val="Sch_4_AC4"/>
      <sheetName val="Sch_6_Prelim4"/>
      <sheetName val="ข้อมูลหน้าต่าง_T34"/>
      <sheetName val="ข้อมูลประตู_T24"/>
      <sheetName val="Cost_per_SQM_M&amp;E4"/>
      <sheetName val="ปี_25624"/>
      <sheetName val="รายการ_VE2"/>
      <sheetName val="Type_A-12"/>
      <sheetName val="Type_A-1M2"/>
      <sheetName val="Type_B-12"/>
      <sheetName val="Type_C12"/>
      <sheetName val="Type_C-22"/>
      <sheetName val="Type_C-32"/>
      <sheetName val="Type_C-52"/>
      <sheetName val="Type_DP-52"/>
      <sheetName val="Type_LOFT-12"/>
      <sheetName val="Type_LOFT-2_2"/>
      <sheetName val="Type_LOFT-2M2"/>
      <sheetName val="Type_LOFT_32"/>
      <sheetName val="Type_LOFT-42"/>
      <sheetName val="Type_LOFT-52"/>
      <sheetName val="Type_LOFT-62"/>
      <sheetName val="Type_LOFT-72"/>
      <sheetName val="Type_PH-A2"/>
      <sheetName val="Type_PH-B2"/>
      <sheetName val="Type_PH-C2"/>
      <sheetName val="Type_PH-D2"/>
      <sheetName val="Type_PH-E2"/>
      <sheetName val="Sum_LAND2"/>
      <sheetName val="SUM_M&amp;E2"/>
      <sheetName val="Discounted_Cash_Flow2"/>
      <sheetName val="Grand_Summary_(_Variation)2"/>
      <sheetName val="ST_work_con_M2"/>
      <sheetName val="ST_work_con_carpark2"/>
      <sheetName val="ST_work_M2"/>
      <sheetName val="ST_work_Facad(M)_2"/>
      <sheetName val="ST_work_carpark2"/>
      <sheetName val="back_up_arc_Car_Park2"/>
      <sheetName val="backup_str_carpark2"/>
      <sheetName val="back_up_arc__M2"/>
      <sheetName val="แยกงาน_ผนัง_พื้น_ฝ้า_สี2"/>
      <sheetName val="Grand_SUMMARY_MEP_2"/>
      <sheetName val="แยกงาน_(2)2"/>
      <sheetName val="KKC_Brkdwn2"/>
      <sheetName val="Factor_F_Data2"/>
      <sheetName val="แผนงาน_อบต_ท่าลาน(ส่งเทศบาล)2"/>
      <sheetName val="Bill_No__2_-_Carpark2"/>
    </sheetNames>
    <sheetDataSet>
      <sheetData sheetId="0"/>
      <sheetData sheetId="1"/>
      <sheetData sheetId="2"/>
      <sheetData sheetId="3">
        <row r="307">
          <cell r="C30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 refreshError="1"/>
      <sheetData sheetId="187" refreshError="1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 refreshError="1"/>
      <sheetData sheetId="244" refreshError="1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/>
      <sheetData sheetId="266" refreshError="1"/>
      <sheetData sheetId="267" refreshError="1"/>
      <sheetData sheetId="268" refreshError="1"/>
      <sheetData sheetId="269"/>
      <sheetData sheetId="270"/>
      <sheetData sheetId="271" refreshError="1"/>
      <sheetData sheetId="272" refreshError="1"/>
      <sheetData sheetId="273" refreshError="1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 refreshError="1"/>
      <sheetData sheetId="547" refreshError="1"/>
      <sheetData sheetId="548"/>
      <sheetData sheetId="549"/>
      <sheetData sheetId="550"/>
      <sheetData sheetId="551" refreshError="1"/>
      <sheetData sheetId="552" refreshError="1"/>
      <sheetData sheetId="553" refreshError="1"/>
      <sheetData sheetId="554"/>
      <sheetData sheetId="555"/>
      <sheetData sheetId="556"/>
      <sheetData sheetId="557"/>
      <sheetData sheetId="558" refreshError="1"/>
      <sheetData sheetId="559" refreshError="1"/>
      <sheetData sheetId="560" refreshError="1"/>
      <sheetData sheetId="561"/>
      <sheetData sheetId="562"/>
      <sheetData sheetId="563"/>
      <sheetData sheetId="564"/>
      <sheetData sheetId="565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  <sheetName val="สรุป"/>
      <sheetName val="sales3level"/>
      <sheetName val="รวมราคาทั้งสิ้น"/>
      <sheetName val="boq"/>
      <sheetName val="SAN REDUCED 1"/>
      <sheetName val="LITF"/>
      <sheetName val="FR"/>
      <sheetName val="SH-F"/>
      <sheetName val="CashFlow"/>
      <sheetName val="ราคาต่ำสุด-721"/>
      <sheetName val="SCHEDULE_6"/>
      <sheetName val="SCHEDULE_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XXXX"/>
      <sheetName val="ใบสรุปราคา"/>
      <sheetName val="สรุปหมวดงาน"/>
      <sheetName val="boq"/>
      <sheetName val="PL"/>
      <sheetName val="Cctmst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Y FASHION ครั้งที่ 1"/>
      <sheetName val="ขอครุภัณฑ์"/>
      <sheetName val="การตั้งงบ-ราคากลาง"/>
      <sheetName val="ใบกำกับงาน"/>
      <sheetName val="การปัดเศษ"/>
      <sheetName val="ฟอร์ม"/>
      <sheetName val="Factor  F_6%"/>
      <sheetName val="Factor F_7%"/>
      <sheetName val="ค่าเหล็ก"/>
      <sheetName val="Factor  F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Y FASHION ครั้งที่ 1"/>
      <sheetName val="Sheet4"/>
      <sheetName val="Sheet3"/>
      <sheetName val="ขั้นตอนการปฎิบัติงาน"/>
      <sheetName val="Sheet2"/>
      <sheetName val="Sheet1"/>
      <sheetName val="เขตรับผิดชอบงาน"/>
      <sheetName val="ขบวนงานด้านราคา"/>
      <sheetName val="ฟอร์มสรุป"/>
      <sheetName val="Factor F_7%"/>
      <sheetName val="Factor  F_6%"/>
      <sheetName val="ค่าเหล็ก"/>
      <sheetName val="Sheet5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>
        <row r="10">
          <cell r="F10">
            <v>500000</v>
          </cell>
        </row>
        <row r="11">
          <cell r="F11">
            <v>1000000</v>
          </cell>
        </row>
        <row r="12">
          <cell r="F12">
            <v>2000000</v>
          </cell>
        </row>
        <row r="13">
          <cell r="F13">
            <v>5000000</v>
          </cell>
        </row>
        <row r="14">
          <cell r="F14">
            <v>10000000</v>
          </cell>
        </row>
        <row r="15">
          <cell r="F15">
            <v>15000000</v>
          </cell>
        </row>
        <row r="16">
          <cell r="F16">
            <v>20000000</v>
          </cell>
        </row>
        <row r="17">
          <cell r="F17">
            <v>25000000</v>
          </cell>
        </row>
        <row r="18">
          <cell r="F18">
            <v>30000000</v>
          </cell>
        </row>
        <row r="19">
          <cell r="F19">
            <v>40000000</v>
          </cell>
        </row>
        <row r="20">
          <cell r="F20">
            <v>50000000</v>
          </cell>
        </row>
        <row r="21">
          <cell r="F21">
            <v>60000000</v>
          </cell>
        </row>
        <row r="22">
          <cell r="F22">
            <v>70000000</v>
          </cell>
        </row>
        <row r="23">
          <cell r="F23">
            <v>80000000</v>
          </cell>
        </row>
        <row r="24">
          <cell r="F24">
            <v>90000000</v>
          </cell>
        </row>
        <row r="25">
          <cell r="F25">
            <v>100000000</v>
          </cell>
        </row>
        <row r="26">
          <cell r="F26">
            <v>150000000</v>
          </cell>
        </row>
        <row r="27">
          <cell r="F27">
            <v>200000000</v>
          </cell>
        </row>
        <row r="28">
          <cell r="F28">
            <v>250000000</v>
          </cell>
        </row>
        <row r="29">
          <cell r="F29">
            <v>300000000</v>
          </cell>
        </row>
        <row r="30">
          <cell r="F30">
            <v>350000000</v>
          </cell>
        </row>
        <row r="31">
          <cell r="F31">
            <v>400000000</v>
          </cell>
        </row>
        <row r="32">
          <cell r="F32">
            <v>500000000</v>
          </cell>
        </row>
        <row r="33">
          <cell r="F33">
            <v>500000001</v>
          </cell>
        </row>
      </sheetData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LA"/>
      <sheetName val="LOAD-GEPA"/>
      <sheetName val="LOAD-GLA (2)"/>
      <sheetName val="FORM"/>
      <sheetName val="LOAD"/>
      <sheetName val="LOTUS-EE2"/>
      <sheetName val="LOTUS-EE1"/>
      <sheetName val="LOAD-GELA"/>
      <sheetName val="GLA"/>
      <sheetName val="LOAD-GLA"/>
      <sheetName val="GLD"/>
      <sheetName val="GELD"/>
      <sheetName val="LOAD-GELD"/>
      <sheetName val="2LA"/>
      <sheetName val="2LB"/>
      <sheetName val="LOAD-2LB"/>
      <sheetName val="2LC"/>
      <sheetName val="2PA"/>
      <sheetName val="LOAD-2PA"/>
      <sheetName val="2PB"/>
      <sheetName val="2PC"/>
      <sheetName val="LOAD-2PC"/>
      <sheetName val="PPB"/>
      <sheetName val="PPM"/>
      <sheetName val="LOAD-PPM"/>
      <sheetName val="PPS"/>
      <sheetName val="PPT"/>
      <sheetName val="LOAD-PPT"/>
      <sheetName val="2ELA"/>
      <sheetName val="2ELB"/>
      <sheetName val="LOAD-2ELB"/>
      <sheetName val="2ELC"/>
      <sheetName val="2EPP"/>
      <sheetName val="LOAD-2EPP"/>
      <sheetName val="2EPB"/>
      <sheetName val="2EPC1"/>
      <sheetName val="LOAD-2EPC1"/>
      <sheetName val="2EPA"/>
      <sheetName val="2EPC"/>
      <sheetName val="LOAD-2EPC2"/>
      <sheetName val="2UB"/>
      <sheetName val="2UC"/>
      <sheetName val="LOAD-2UC"/>
      <sheetName val="3LA"/>
      <sheetName val="3LC"/>
      <sheetName val="LOAD-3LC"/>
      <sheetName val="3PA"/>
      <sheetName val="3PB"/>
      <sheetName val="LOAD-3PB"/>
      <sheetName val="3PC"/>
      <sheetName val="PFC"/>
      <sheetName val="LOAD-PFC"/>
      <sheetName val="PHD"/>
      <sheetName val="PDW"/>
      <sheetName val="LOAD-PDW"/>
      <sheetName val="3EPA"/>
      <sheetName val="3EPC"/>
      <sheetName val="LOAD-3EPC"/>
      <sheetName val="3UA"/>
      <sheetName val="3UC"/>
      <sheetName val="LOAD-3UC)"/>
      <sheetName val="3ELA"/>
      <sheetName val="3ELB"/>
      <sheetName val="LOAD-3ELB"/>
      <sheetName val="3ELC"/>
      <sheetName val="HARDWARE"/>
      <sheetName val="LOAD-HARDWARE"/>
      <sheetName val="GS (4)"/>
      <sheetName val="VDO"/>
      <sheetName val="LOAD-VDO"/>
      <sheetName val="FC"/>
      <sheetName val="GS (1)"/>
      <sheetName val="LOAD-GS(1)"/>
      <sheetName val="GS 13"/>
      <sheetName val="2S1"/>
      <sheetName val="LOAD-GS(2)"/>
      <sheetName val="bo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บัญชีวัสดุ-ราคา"/>
      <sheetName val="ใบสรุปราคา"/>
      <sheetName val="งวด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"/>
      <sheetName val="BankofThailand"/>
      <sheetName val="TAC"/>
      <sheetName val="รามไทย"/>
      <sheetName val="FORM"/>
      <sheetName val="Quote"/>
      <sheetName val="ตามลูกค้าต้องการ"/>
      <sheetName val="ราคาหนังแท้-เทีย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0"/>
  <sheetViews>
    <sheetView showGridLines="0" tabSelected="1" view="pageBreakPreview" zoomScaleSheetLayoutView="100" workbookViewId="0">
      <selection activeCell="L8" sqref="L8"/>
    </sheetView>
  </sheetViews>
  <sheetFormatPr defaultColWidth="9.1640625" defaultRowHeight="21.75"/>
  <cols>
    <col min="1" max="1" width="2.5" style="3" customWidth="1"/>
    <col min="2" max="2" width="7.33203125" style="3" customWidth="1"/>
    <col min="3" max="3" width="14.83203125" style="3" customWidth="1"/>
    <col min="4" max="4" width="14.6640625" style="3" customWidth="1"/>
    <col min="5" max="5" width="12.83203125" style="3" customWidth="1"/>
    <col min="6" max="6" width="12" style="3" customWidth="1"/>
    <col min="7" max="7" width="18.33203125" style="3" customWidth="1"/>
    <col min="8" max="8" width="15.83203125" style="3" customWidth="1"/>
    <col min="9" max="9" width="34.1640625" style="3" customWidth="1"/>
    <col min="10" max="10" width="8.83203125" style="101" customWidth="1"/>
    <col min="11" max="12" width="16.5" style="206" customWidth="1"/>
    <col min="13" max="13" width="18.33203125" style="206" customWidth="1"/>
    <col min="14" max="15" width="9.1640625" style="206"/>
    <col min="16" max="16384" width="9.1640625" style="3"/>
  </cols>
  <sheetData>
    <row r="2" spans="2:15" ht="36" customHeight="1">
      <c r="B2" s="467" t="s">
        <v>77</v>
      </c>
      <c r="C2" s="467"/>
      <c r="D2" s="467"/>
      <c r="E2" s="467"/>
      <c r="F2" s="467"/>
      <c r="G2" s="467"/>
      <c r="H2" s="467"/>
      <c r="I2" s="467"/>
      <c r="J2" s="207"/>
      <c r="K2" s="208"/>
      <c r="L2" s="99"/>
      <c r="M2" s="2"/>
      <c r="N2" s="100"/>
      <c r="O2" s="100"/>
    </row>
    <row r="3" spans="2:15" ht="22.5" customHeight="1">
      <c r="B3" s="4" t="s">
        <v>544</v>
      </c>
      <c r="C3" s="5"/>
      <c r="D3" s="5"/>
      <c r="E3" s="5"/>
      <c r="L3" s="102"/>
      <c r="M3" s="6"/>
      <c r="N3" s="103"/>
      <c r="O3" s="100"/>
    </row>
    <row r="4" spans="2:15" ht="22.5" customHeight="1">
      <c r="B4" s="7" t="s">
        <v>13</v>
      </c>
      <c r="C4" s="89" t="s">
        <v>11</v>
      </c>
      <c r="D4" s="8" t="s">
        <v>548</v>
      </c>
      <c r="E4" s="8"/>
      <c r="F4" s="9"/>
      <c r="G4" s="10"/>
      <c r="H4" s="10"/>
      <c r="I4" s="11"/>
      <c r="M4" s="104"/>
      <c r="N4" s="104"/>
      <c r="O4" s="100"/>
    </row>
    <row r="5" spans="2:15" ht="22.5" customHeight="1">
      <c r="B5" s="12" t="s">
        <v>13</v>
      </c>
      <c r="C5" s="20" t="s">
        <v>24</v>
      </c>
      <c r="D5" s="209" t="s">
        <v>560</v>
      </c>
      <c r="E5" s="14"/>
      <c r="F5" s="15"/>
      <c r="G5" s="15"/>
      <c r="H5" s="16"/>
      <c r="I5" s="17"/>
      <c r="L5" s="104"/>
      <c r="O5" s="209"/>
    </row>
    <row r="6" spans="2:15" ht="22.5" customHeight="1">
      <c r="B6" s="12"/>
      <c r="C6" s="16" t="s">
        <v>4</v>
      </c>
      <c r="D6" s="18"/>
      <c r="E6" s="18"/>
      <c r="F6" s="163" t="s">
        <v>438</v>
      </c>
      <c r="G6" s="15"/>
      <c r="H6" s="15"/>
      <c r="I6" s="19"/>
      <c r="L6" s="102"/>
      <c r="M6" s="105"/>
      <c r="N6" s="105"/>
      <c r="O6" s="209"/>
    </row>
    <row r="7" spans="2:15" ht="22.5" customHeight="1">
      <c r="B7" s="12"/>
      <c r="C7" s="16" t="s">
        <v>113</v>
      </c>
      <c r="D7" s="90"/>
      <c r="E7" s="18"/>
      <c r="F7" s="91" t="s">
        <v>114</v>
      </c>
      <c r="G7" s="92" t="s">
        <v>546</v>
      </c>
      <c r="H7" s="93" t="s">
        <v>32</v>
      </c>
      <c r="I7" s="21" t="s">
        <v>543</v>
      </c>
      <c r="L7" s="104"/>
      <c r="M7" s="105"/>
      <c r="N7" s="105"/>
      <c r="O7" s="13"/>
    </row>
    <row r="8" spans="2:15" ht="22.5" customHeight="1">
      <c r="B8" s="12"/>
      <c r="C8" s="16" t="s">
        <v>5</v>
      </c>
      <c r="D8" s="18"/>
      <c r="E8" s="22" t="s">
        <v>18</v>
      </c>
      <c r="F8" s="23">
        <v>15</v>
      </c>
      <c r="G8" s="15" t="s">
        <v>78</v>
      </c>
      <c r="H8" s="93" t="s">
        <v>79</v>
      </c>
      <c r="I8" s="21" t="s">
        <v>439</v>
      </c>
      <c r="M8" s="105"/>
      <c r="N8" s="105"/>
      <c r="O8" s="13"/>
    </row>
    <row r="9" spans="2:15" ht="22.5" customHeight="1">
      <c r="B9" s="12"/>
      <c r="C9" s="24" t="s">
        <v>76</v>
      </c>
      <c r="D9" s="25"/>
      <c r="E9" s="26"/>
      <c r="F9" s="27"/>
      <c r="G9" s="28"/>
      <c r="H9" s="29" t="s">
        <v>549</v>
      </c>
      <c r="I9" s="94"/>
      <c r="J9" s="106"/>
      <c r="M9" s="210"/>
    </row>
    <row r="10" spans="2:15" ht="22.5" customHeight="1">
      <c r="B10" s="12"/>
      <c r="C10" s="30" t="s">
        <v>545</v>
      </c>
      <c r="D10" s="31"/>
      <c r="E10" s="32"/>
      <c r="F10" s="33"/>
      <c r="G10" s="34"/>
      <c r="H10" s="34"/>
      <c r="I10" s="88"/>
    </row>
    <row r="11" spans="2:15" ht="22.5" customHeight="1">
      <c r="B11" s="35"/>
      <c r="C11" s="36" t="s">
        <v>129</v>
      </c>
      <c r="D11" s="37"/>
      <c r="E11" s="37"/>
      <c r="F11" s="38"/>
      <c r="G11" s="96" t="s">
        <v>107</v>
      </c>
      <c r="H11" s="39"/>
      <c r="I11" s="95"/>
      <c r="M11" s="210"/>
    </row>
    <row r="12" spans="2:15" ht="24">
      <c r="B12" s="156" t="s">
        <v>550</v>
      </c>
      <c r="C12" s="158"/>
      <c r="D12" s="155"/>
      <c r="E12" s="159"/>
      <c r="F12" s="160"/>
      <c r="G12" s="160"/>
      <c r="H12" s="158"/>
      <c r="I12" s="161"/>
      <c r="J12" s="211"/>
      <c r="M12" s="210"/>
    </row>
    <row r="13" spans="2:15" ht="24">
      <c r="B13" s="157" t="s">
        <v>133</v>
      </c>
      <c r="C13" s="43"/>
      <c r="D13" s="47"/>
      <c r="E13" s="76"/>
      <c r="F13" s="162"/>
      <c r="G13" s="162"/>
      <c r="H13" s="43"/>
      <c r="I13" s="44"/>
      <c r="J13" s="211"/>
      <c r="M13" s="210"/>
    </row>
    <row r="14" spans="2:15" ht="7.5" customHeight="1">
      <c r="B14" s="45"/>
      <c r="C14" s="46"/>
      <c r="D14" s="40"/>
      <c r="E14" s="40"/>
      <c r="G14" s="47"/>
      <c r="H14" s="47"/>
      <c r="I14" s="42"/>
      <c r="M14" s="210"/>
    </row>
    <row r="15" spans="2:15" ht="22.5" customHeight="1">
      <c r="B15" s="468" t="s">
        <v>6</v>
      </c>
      <c r="C15" s="470" t="s">
        <v>14</v>
      </c>
      <c r="D15" s="471"/>
      <c r="E15" s="471"/>
      <c r="F15" s="472"/>
      <c r="G15" s="470" t="s">
        <v>437</v>
      </c>
      <c r="H15" s="476"/>
      <c r="I15" s="468" t="s">
        <v>75</v>
      </c>
      <c r="M15" s="210"/>
    </row>
    <row r="16" spans="2:15" ht="22.5" customHeight="1">
      <c r="B16" s="469"/>
      <c r="C16" s="473"/>
      <c r="D16" s="474"/>
      <c r="E16" s="474"/>
      <c r="F16" s="475"/>
      <c r="G16" s="477"/>
      <c r="H16" s="478"/>
      <c r="I16" s="469"/>
      <c r="K16" s="212"/>
      <c r="L16" s="213"/>
    </row>
    <row r="17" spans="2:18" ht="22.5" customHeight="1">
      <c r="B17" s="48">
        <v>1</v>
      </c>
      <c r="C17" s="49" t="s">
        <v>80</v>
      </c>
      <c r="D17" s="50"/>
      <c r="E17" s="51"/>
      <c r="F17" s="51"/>
      <c r="G17" s="52"/>
      <c r="H17" s="264"/>
      <c r="I17" s="53"/>
      <c r="K17" s="214"/>
      <c r="L17" s="213"/>
      <c r="M17" s="210"/>
    </row>
    <row r="18" spans="2:18" ht="22.5" customHeight="1">
      <c r="B18" s="54"/>
      <c r="C18" s="55" t="s">
        <v>7</v>
      </c>
      <c r="D18" s="38"/>
      <c r="E18" s="56"/>
      <c r="F18" s="97">
        <f>'ค่า Factor F (2)'!C14</f>
        <v>1.3115000000000001</v>
      </c>
      <c r="G18" s="98"/>
      <c r="H18" s="265"/>
      <c r="I18" s="57"/>
      <c r="K18" s="214"/>
      <c r="L18" s="213"/>
      <c r="M18" s="210"/>
    </row>
    <row r="19" spans="2:18" ht="22.5" customHeight="1">
      <c r="B19" s="48">
        <v>2</v>
      </c>
      <c r="C19" s="49" t="s">
        <v>81</v>
      </c>
      <c r="D19" s="50"/>
      <c r="E19" s="51"/>
      <c r="F19" s="51"/>
      <c r="G19" s="58"/>
      <c r="H19" s="266"/>
      <c r="I19" s="57"/>
      <c r="K19" s="214"/>
      <c r="L19" s="213"/>
      <c r="M19" s="210"/>
    </row>
    <row r="20" spans="2:18" ht="22.5" customHeight="1">
      <c r="B20" s="54"/>
      <c r="C20" s="55" t="s">
        <v>112</v>
      </c>
      <c r="D20" s="37"/>
      <c r="E20" s="59"/>
      <c r="F20" s="59" t="s">
        <v>8</v>
      </c>
      <c r="G20" s="98"/>
      <c r="H20" s="265"/>
      <c r="I20" s="57"/>
      <c r="K20" s="215"/>
      <c r="L20" s="216"/>
    </row>
    <row r="21" spans="2:18" ht="22.5" customHeight="1">
      <c r="B21" s="60">
        <v>3</v>
      </c>
      <c r="C21" s="61" t="s">
        <v>82</v>
      </c>
      <c r="D21" s="37"/>
      <c r="E21" s="62"/>
      <c r="F21" s="62"/>
      <c r="G21" s="98"/>
      <c r="H21" s="265"/>
      <c r="I21" s="57"/>
      <c r="L21" s="216"/>
    </row>
    <row r="22" spans="2:18" ht="22.5" customHeight="1">
      <c r="B22" s="63"/>
      <c r="C22" s="15"/>
      <c r="D22" s="64"/>
      <c r="E22" s="64"/>
      <c r="F22" s="65"/>
      <c r="G22" s="58"/>
      <c r="H22" s="266"/>
      <c r="I22" s="57"/>
      <c r="L22" s="216"/>
    </row>
    <row r="23" spans="2:18" ht="22.5" customHeight="1" thickBot="1">
      <c r="B23" s="66" t="s">
        <v>59</v>
      </c>
      <c r="C23" s="67"/>
      <c r="D23" s="68"/>
      <c r="E23" s="68"/>
      <c r="F23" s="69"/>
      <c r="G23" s="70"/>
      <c r="H23" s="267"/>
      <c r="I23" s="53"/>
      <c r="K23" s="217"/>
      <c r="L23" s="218"/>
      <c r="M23" s="219"/>
      <c r="N23" s="219"/>
    </row>
    <row r="24" spans="2:18" ht="22.5" customHeight="1" thickTop="1" thickBot="1">
      <c r="B24" s="71" t="s">
        <v>60</v>
      </c>
      <c r="C24" s="72"/>
      <c r="D24" s="73"/>
      <c r="E24" s="73"/>
      <c r="F24" s="47"/>
      <c r="G24" s="74"/>
      <c r="H24" s="268"/>
      <c r="I24" s="75"/>
      <c r="K24" s="220"/>
      <c r="L24" s="221"/>
      <c r="M24" s="219"/>
      <c r="N24" s="219"/>
    </row>
    <row r="25" spans="2:18" ht="22.5" customHeight="1" thickTop="1">
      <c r="B25" s="458"/>
      <c r="C25" s="479" t="s">
        <v>559</v>
      </c>
      <c r="D25" s="479"/>
      <c r="E25" s="479"/>
      <c r="F25" s="480"/>
      <c r="G25" s="481"/>
      <c r="H25" s="482"/>
      <c r="I25" s="483"/>
      <c r="K25" s="220"/>
      <c r="L25" s="221"/>
      <c r="M25" s="219"/>
      <c r="N25" s="219"/>
    </row>
    <row r="26" spans="2:18" ht="22.5" customHeight="1">
      <c r="B26" s="455"/>
      <c r="C26" s="76" t="s">
        <v>32</v>
      </c>
      <c r="D26" s="77">
        <v>742</v>
      </c>
      <c r="E26" s="78" t="s">
        <v>12</v>
      </c>
      <c r="F26" s="456" t="s">
        <v>83</v>
      </c>
      <c r="G26" s="79"/>
      <c r="H26" s="79"/>
      <c r="I26" s="457" t="s">
        <v>84</v>
      </c>
      <c r="J26" s="107"/>
      <c r="K26" s="222"/>
      <c r="L26" s="223"/>
      <c r="M26" s="224"/>
      <c r="N26" s="225"/>
    </row>
    <row r="27" spans="2:18" ht="22.5" customHeight="1">
      <c r="B27" s="80"/>
      <c r="C27" s="81"/>
      <c r="D27" s="81"/>
      <c r="E27" s="82"/>
      <c r="F27" s="82"/>
      <c r="G27" s="83"/>
      <c r="H27" s="80"/>
      <c r="I27" s="81"/>
      <c r="L27" s="216"/>
    </row>
    <row r="28" spans="2:18" s="232" customFormat="1" ht="22.5" customHeight="1">
      <c r="B28" s="81"/>
      <c r="C28" s="81"/>
      <c r="D28" s="81"/>
      <c r="E28" s="465"/>
      <c r="F28" s="466"/>
      <c r="G28" s="466"/>
      <c r="H28" s="226"/>
      <c r="I28" s="226"/>
      <c r="J28" s="226"/>
      <c r="K28" s="227"/>
      <c r="L28" s="228"/>
      <c r="M28" s="229"/>
      <c r="N28" s="225"/>
      <c r="O28" s="225"/>
      <c r="P28" s="225"/>
      <c r="Q28" s="230"/>
      <c r="R28" s="231"/>
    </row>
    <row r="29" spans="2:18" s="232" customFormat="1" ht="22.5" customHeight="1">
      <c r="B29" s="233"/>
      <c r="C29" s="81"/>
      <c r="D29" s="233"/>
      <c r="E29" s="81"/>
      <c r="F29" s="206"/>
      <c r="G29" s="234"/>
      <c r="H29" s="234"/>
      <c r="I29" s="234"/>
      <c r="J29" s="234"/>
      <c r="K29" s="235"/>
      <c r="L29" s="231"/>
      <c r="M29" s="225"/>
      <c r="N29" s="225"/>
      <c r="O29" s="225"/>
      <c r="P29" s="225"/>
    </row>
    <row r="30" spans="2:18" s="232" customFormat="1" ht="22.5" customHeight="1">
      <c r="B30" s="236"/>
      <c r="C30" s="81"/>
      <c r="D30" s="461"/>
      <c r="E30" s="461"/>
      <c r="F30" s="461"/>
      <c r="G30" s="461"/>
      <c r="H30" s="461"/>
      <c r="I30" s="234"/>
      <c r="J30" s="234"/>
      <c r="K30" s="225"/>
      <c r="L30" s="225"/>
      <c r="M30" s="225"/>
      <c r="N30" s="225"/>
      <c r="O30" s="225"/>
      <c r="P30" s="225"/>
    </row>
    <row r="31" spans="2:18" s="232" customFormat="1" ht="22.5" customHeight="1">
      <c r="B31" s="81"/>
      <c r="C31" s="81"/>
      <c r="D31" s="81"/>
      <c r="E31" s="461"/>
      <c r="F31" s="461"/>
      <c r="G31" s="461"/>
      <c r="H31" s="237"/>
      <c r="I31" s="237"/>
      <c r="J31" s="237"/>
      <c r="K31" s="225"/>
      <c r="L31" s="225"/>
      <c r="M31" s="225"/>
      <c r="N31" s="225"/>
      <c r="O31" s="225"/>
      <c r="P31" s="225"/>
    </row>
    <row r="32" spans="2:18" s="232" customFormat="1" ht="22.5" customHeight="1">
      <c r="B32" s="233"/>
      <c r="C32" s="81"/>
      <c r="D32" s="81"/>
      <c r="E32" s="459"/>
      <c r="F32" s="459"/>
      <c r="G32" s="459"/>
      <c r="H32" s="238"/>
      <c r="I32" s="206"/>
      <c r="J32" s="206"/>
      <c r="K32" s="225"/>
      <c r="L32" s="225"/>
      <c r="M32" s="225"/>
      <c r="N32" s="225"/>
      <c r="O32" s="225"/>
      <c r="P32" s="225"/>
    </row>
    <row r="33" spans="2:16" s="232" customFormat="1" ht="22.5" customHeight="1">
      <c r="B33" s="233"/>
      <c r="C33" s="81"/>
      <c r="D33" s="81"/>
      <c r="E33" s="236"/>
      <c r="F33" s="206"/>
      <c r="H33" s="238"/>
      <c r="I33" s="206"/>
      <c r="J33" s="206"/>
      <c r="K33" s="225"/>
      <c r="L33" s="225"/>
      <c r="M33" s="225"/>
      <c r="N33" s="225"/>
      <c r="O33" s="225"/>
      <c r="P33" s="225"/>
    </row>
    <row r="34" spans="2:16" s="232" customFormat="1" ht="22.5" customHeight="1">
      <c r="B34" s="81"/>
      <c r="C34" s="460"/>
      <c r="D34" s="460"/>
      <c r="E34" s="460"/>
      <c r="F34" s="81"/>
      <c r="H34" s="462"/>
      <c r="I34" s="463"/>
      <c r="K34" s="225"/>
      <c r="L34" s="225"/>
      <c r="M34" s="225"/>
      <c r="N34" s="225"/>
      <c r="O34" s="225"/>
      <c r="P34" s="225"/>
    </row>
    <row r="35" spans="2:16" s="232" customFormat="1" ht="22.5" customHeight="1">
      <c r="B35" s="233"/>
      <c r="C35" s="461"/>
      <c r="D35" s="461"/>
      <c r="E35" s="461"/>
      <c r="F35" s="81"/>
      <c r="H35" s="464"/>
      <c r="I35" s="464"/>
      <c r="J35" s="206"/>
      <c r="K35" s="225"/>
      <c r="L35" s="225"/>
      <c r="M35" s="225"/>
      <c r="N35" s="225"/>
      <c r="O35" s="225"/>
      <c r="P35" s="225"/>
    </row>
    <row r="36" spans="2:16" s="232" customFormat="1" ht="22.5" customHeight="1">
      <c r="B36" s="233"/>
      <c r="C36" s="461"/>
      <c r="D36" s="461"/>
      <c r="E36" s="461"/>
      <c r="F36" s="81"/>
      <c r="H36" s="464"/>
      <c r="I36" s="464"/>
      <c r="J36" s="206"/>
      <c r="K36" s="225"/>
      <c r="L36" s="225"/>
      <c r="M36" s="225"/>
      <c r="N36" s="225"/>
      <c r="O36" s="225"/>
      <c r="P36" s="225"/>
    </row>
    <row r="37" spans="2:16" s="232" customFormat="1" ht="22.5" customHeight="1">
      <c r="B37" s="233"/>
      <c r="C37" s="81"/>
      <c r="D37" s="81"/>
      <c r="E37" s="236"/>
      <c r="F37" s="81"/>
      <c r="H37" s="238"/>
      <c r="I37" s="206"/>
      <c r="J37" s="206"/>
      <c r="K37" s="225"/>
      <c r="L37" s="225"/>
      <c r="M37" s="225"/>
      <c r="N37" s="225"/>
      <c r="O37" s="225"/>
      <c r="P37" s="225"/>
    </row>
    <row r="38" spans="2:16" s="232" customFormat="1" ht="22.5" customHeight="1">
      <c r="B38" s="233"/>
      <c r="C38" s="81"/>
      <c r="D38" s="81"/>
      <c r="E38" s="236"/>
      <c r="F38" s="81"/>
      <c r="H38" s="238"/>
      <c r="I38" s="206"/>
      <c r="J38" s="206"/>
      <c r="K38" s="225"/>
      <c r="L38" s="225"/>
      <c r="M38" s="225"/>
      <c r="N38" s="225"/>
      <c r="O38" s="225"/>
      <c r="P38" s="225"/>
    </row>
    <row r="39" spans="2:16" s="232" customFormat="1" ht="22.5" customHeight="1">
      <c r="B39" s="233"/>
      <c r="C39" s="81"/>
      <c r="D39" s="81"/>
      <c r="E39" s="236"/>
      <c r="F39" s="81"/>
      <c r="H39" s="238"/>
      <c r="I39" s="206"/>
      <c r="J39" s="206"/>
      <c r="K39" s="225"/>
      <c r="L39" s="225"/>
      <c r="M39" s="225"/>
      <c r="N39" s="225"/>
      <c r="O39" s="225"/>
      <c r="P39" s="225"/>
    </row>
    <row r="40" spans="2:16" s="232" customFormat="1" ht="22.5" customHeight="1">
      <c r="B40" s="239"/>
      <c r="C40" s="240" t="s">
        <v>75</v>
      </c>
      <c r="D40" s="241" t="s">
        <v>115</v>
      </c>
      <c r="E40" s="242"/>
      <c r="F40" s="243"/>
      <c r="G40" s="243"/>
      <c r="H40" s="244"/>
      <c r="I40" s="245"/>
      <c r="K40" s="225"/>
      <c r="L40" s="225"/>
      <c r="M40" s="225"/>
      <c r="N40" s="225"/>
      <c r="O40" s="225"/>
      <c r="P40" s="225"/>
    </row>
    <row r="41" spans="2:16" s="232" customFormat="1" ht="22.5" customHeight="1">
      <c r="B41" s="246"/>
      <c r="D41" s="83" t="s">
        <v>116</v>
      </c>
      <c r="E41" s="247"/>
      <c r="H41" s="248"/>
      <c r="I41" s="249"/>
      <c r="K41" s="225"/>
      <c r="L41" s="225"/>
      <c r="M41" s="225"/>
      <c r="N41" s="225"/>
      <c r="O41" s="225"/>
      <c r="P41" s="225"/>
    </row>
    <row r="42" spans="2:16" s="232" customFormat="1" ht="22.5" customHeight="1">
      <c r="B42" s="250"/>
      <c r="C42" s="251"/>
      <c r="D42" s="252" t="s">
        <v>117</v>
      </c>
      <c r="E42" s="252"/>
      <c r="F42" s="252"/>
      <c r="G42" s="252"/>
      <c r="H42" s="253"/>
      <c r="I42" s="254"/>
      <c r="K42" s="225"/>
      <c r="L42" s="225"/>
      <c r="M42" s="225"/>
      <c r="N42" s="225"/>
      <c r="O42" s="225"/>
      <c r="P42" s="225"/>
    </row>
    <row r="43" spans="2:16" ht="22.5" customHeight="1">
      <c r="B43" s="41"/>
      <c r="C43" s="269"/>
      <c r="D43" s="270"/>
      <c r="E43" s="270"/>
      <c r="F43" s="270"/>
      <c r="G43" s="271"/>
      <c r="H43" s="269"/>
      <c r="I43" s="272"/>
      <c r="K43" s="225"/>
      <c r="L43" s="225"/>
      <c r="M43" s="225"/>
      <c r="N43" s="225"/>
      <c r="O43" s="225"/>
    </row>
    <row r="44" spans="2:16" ht="22.5" customHeight="1">
      <c r="B44" s="41"/>
      <c r="C44" s="269"/>
      <c r="D44" s="270"/>
      <c r="E44" s="270"/>
      <c r="F44" s="270"/>
      <c r="G44" s="273"/>
      <c r="H44" s="273"/>
      <c r="I44" s="272"/>
      <c r="K44" s="100"/>
      <c r="L44" s="100"/>
      <c r="M44" s="100"/>
      <c r="N44" s="100"/>
      <c r="O44" s="100"/>
    </row>
    <row r="45" spans="2:16" ht="22.5" customHeight="1">
      <c r="B45" s="41"/>
      <c r="C45" s="41"/>
      <c r="G45" s="83"/>
      <c r="H45" s="41"/>
      <c r="I45" s="81"/>
      <c r="K45" s="100"/>
      <c r="L45" s="100"/>
      <c r="M45" s="100"/>
      <c r="N45" s="100"/>
      <c r="O45" s="100"/>
    </row>
    <row r="46" spans="2:16" s="81" customFormat="1" ht="22.5" customHeight="1">
      <c r="B46" s="85"/>
      <c r="C46" s="86"/>
      <c r="D46" s="86"/>
      <c r="E46" s="87"/>
      <c r="G46" s="83"/>
      <c r="H46" s="84"/>
      <c r="J46" s="101"/>
      <c r="K46" s="100"/>
      <c r="L46" s="100"/>
      <c r="M46" s="100"/>
      <c r="N46" s="100"/>
      <c r="O46" s="100"/>
    </row>
    <row r="47" spans="2:16" s="81" customFormat="1" ht="22.5" customHeight="1">
      <c r="B47" s="85"/>
      <c r="C47" s="86"/>
      <c r="D47" s="86"/>
      <c r="E47" s="87"/>
      <c r="G47" s="83"/>
      <c r="H47" s="84"/>
      <c r="J47" s="101"/>
      <c r="K47" s="206"/>
      <c r="L47" s="206"/>
      <c r="M47" s="206"/>
      <c r="N47" s="206"/>
      <c r="O47" s="206"/>
    </row>
    <row r="48" spans="2:16" s="81" customFormat="1" ht="22.5" customHeight="1">
      <c r="B48" s="85"/>
      <c r="C48" s="86"/>
      <c r="D48" s="86"/>
      <c r="E48" s="87"/>
      <c r="G48" s="83"/>
      <c r="H48" s="84"/>
      <c r="J48" s="101"/>
      <c r="K48" s="206"/>
      <c r="L48" s="206"/>
      <c r="M48" s="206"/>
      <c r="N48" s="206"/>
      <c r="O48" s="206"/>
    </row>
    <row r="49" spans="2:15" s="81" customFormat="1" ht="9" customHeight="1">
      <c r="B49" s="85"/>
      <c r="C49" s="86"/>
      <c r="D49" s="86"/>
      <c r="E49" s="87"/>
      <c r="G49" s="83"/>
      <c r="H49" s="84"/>
      <c r="J49" s="101"/>
      <c r="K49" s="206"/>
      <c r="L49" s="206"/>
      <c r="M49" s="206"/>
      <c r="N49" s="206"/>
      <c r="O49" s="206"/>
    </row>
    <row r="50" spans="2:15" s="81" customFormat="1" ht="3.75" customHeight="1">
      <c r="B50" s="85"/>
      <c r="C50" s="86"/>
      <c r="D50" s="86"/>
      <c r="E50" s="87"/>
      <c r="G50" s="83"/>
      <c r="H50" s="84"/>
      <c r="J50" s="101"/>
      <c r="K50" s="206"/>
      <c r="L50" s="206"/>
      <c r="M50" s="206"/>
      <c r="N50" s="206"/>
      <c r="O50" s="206"/>
    </row>
  </sheetData>
  <mergeCells count="17">
    <mergeCell ref="E28:G28"/>
    <mergeCell ref="D30:H30"/>
    <mergeCell ref="E31:G31"/>
    <mergeCell ref="B2:I2"/>
    <mergeCell ref="B15:B16"/>
    <mergeCell ref="C15:F16"/>
    <mergeCell ref="I15:I16"/>
    <mergeCell ref="G15:H16"/>
    <mergeCell ref="C25:F25"/>
    <mergeCell ref="G25:I25"/>
    <mergeCell ref="E32:G32"/>
    <mergeCell ref="C34:E34"/>
    <mergeCell ref="C35:E35"/>
    <mergeCell ref="C36:E36"/>
    <mergeCell ref="H34:I34"/>
    <mergeCell ref="H35:I35"/>
    <mergeCell ref="H36:I36"/>
  </mergeCells>
  <phoneticPr fontId="2" type="noConversion"/>
  <pageMargins left="0.47244094488188998" right="0.15748031496063" top="0.59055118110236204" bottom="0.59055118110236204" header="0.39370078740157499" footer="0.39370078740157499"/>
  <pageSetup paperSize="9" scale="82" orientation="portrait" r:id="rId1"/>
  <headerFooter alignWithMargins="0">
    <oddHeader>&amp;R&amp;"TH SarabunPSK,ธรรมดา"แบบ ปร.6 (ปร.5ก+ปร.5ข+ปร.4พ)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B1:I55"/>
  <sheetViews>
    <sheetView showGridLines="0" view="pageBreakPreview" topLeftCell="B31" zoomScaleSheetLayoutView="100" workbookViewId="0">
      <selection activeCell="H18" sqref="H18"/>
    </sheetView>
  </sheetViews>
  <sheetFormatPr defaultColWidth="9.1640625" defaultRowHeight="21.75"/>
  <cols>
    <col min="1" max="1" width="2.5" style="164" customWidth="1"/>
    <col min="2" max="2" width="6.33203125" style="164" customWidth="1"/>
    <col min="3" max="3" width="8.33203125" style="164" customWidth="1"/>
    <col min="4" max="4" width="65.83203125" style="164" customWidth="1"/>
    <col min="5" max="6" width="16.33203125" style="164" customWidth="1"/>
    <col min="7" max="7" width="9.1640625" style="164"/>
    <col min="8" max="8" width="16.5" style="164" customWidth="1"/>
    <col min="9" max="9" width="16.83203125" style="164" customWidth="1"/>
    <col min="10" max="16384" width="9.1640625" style="164"/>
  </cols>
  <sheetData>
    <row r="1" spans="2:6" ht="19.5" customHeight="1"/>
    <row r="2" spans="2:6" ht="36" customHeight="1">
      <c r="B2" s="484" t="s">
        <v>77</v>
      </c>
      <c r="C2" s="484"/>
      <c r="D2" s="484"/>
      <c r="E2" s="484"/>
      <c r="F2" s="484"/>
    </row>
    <row r="3" spans="2:6" ht="22.5" customHeight="1">
      <c r="B3" s="165" t="s">
        <v>30</v>
      </c>
      <c r="C3" s="166"/>
      <c r="D3" s="167" t="str">
        <f>+ใบสรุปราคา!D4</f>
        <v>งานปรับปรุงศูนย์บริการสู่ความเป็นเลิศ (PREMIUM CLINIC)</v>
      </c>
      <c r="E3" s="255" t="s">
        <v>118</v>
      </c>
      <c r="F3" s="168"/>
    </row>
    <row r="4" spans="2:6" ht="22.5" customHeight="1">
      <c r="B4" s="165" t="s">
        <v>31</v>
      </c>
      <c r="C4" s="169"/>
      <c r="D4" s="170" t="s">
        <v>560</v>
      </c>
      <c r="E4" s="256" t="s">
        <v>547</v>
      </c>
      <c r="F4" s="171"/>
    </row>
    <row r="5" spans="2:6" ht="22.5" customHeight="1">
      <c r="B5" s="495" t="s">
        <v>16</v>
      </c>
      <c r="C5" s="491" t="s">
        <v>14</v>
      </c>
      <c r="D5" s="492"/>
      <c r="E5" s="491" t="s">
        <v>436</v>
      </c>
      <c r="F5" s="492"/>
    </row>
    <row r="6" spans="2:6" ht="22.5" customHeight="1">
      <c r="B6" s="496"/>
      <c r="C6" s="493"/>
      <c r="D6" s="494"/>
      <c r="E6" s="493"/>
      <c r="F6" s="494"/>
    </row>
    <row r="7" spans="2:6" ht="22.5" customHeight="1">
      <c r="B7" s="172"/>
      <c r="C7" s="485" t="s">
        <v>62</v>
      </c>
      <c r="D7" s="486"/>
      <c r="E7" s="173"/>
      <c r="F7" s="174" t="s">
        <v>13</v>
      </c>
    </row>
    <row r="8" spans="2:6" ht="22.5" customHeight="1">
      <c r="B8" s="175">
        <v>1</v>
      </c>
      <c r="C8" s="176" t="s">
        <v>54</v>
      </c>
      <c r="D8" s="177"/>
      <c r="E8" s="178"/>
      <c r="F8" s="179"/>
    </row>
    <row r="9" spans="2:6" ht="22.5" customHeight="1">
      <c r="B9" s="180"/>
      <c r="C9" s="177" t="s">
        <v>34</v>
      </c>
      <c r="D9" s="177"/>
      <c r="E9" s="178"/>
      <c r="F9" s="179"/>
    </row>
    <row r="10" spans="2:6" ht="22.5" customHeight="1">
      <c r="B10" s="180"/>
      <c r="C10" s="181">
        <v>1.1000000000000001</v>
      </c>
      <c r="D10" s="177" t="s">
        <v>557</v>
      </c>
      <c r="E10" s="178"/>
      <c r="F10" s="257"/>
    </row>
    <row r="11" spans="2:6" ht="22.5" customHeight="1">
      <c r="B11" s="180" t="s">
        <v>13</v>
      </c>
      <c r="C11" s="177">
        <v>1.2</v>
      </c>
      <c r="D11" s="177" t="s">
        <v>35</v>
      </c>
      <c r="E11" s="178"/>
      <c r="F11" s="179"/>
    </row>
    <row r="12" spans="2:6" ht="22.5" customHeight="1">
      <c r="B12" s="180"/>
      <c r="C12" s="182"/>
      <c r="D12" s="183" t="e">
        <f>+#REF!</f>
        <v>#REF!</v>
      </c>
      <c r="E12" s="184"/>
      <c r="F12" s="258"/>
    </row>
    <row r="13" spans="2:6" ht="22.5" customHeight="1">
      <c r="B13" s="180"/>
      <c r="C13" s="185"/>
      <c r="D13" s="183" t="e">
        <f>+#REF!</f>
        <v>#REF!</v>
      </c>
      <c r="E13" s="184"/>
      <c r="F13" s="258"/>
    </row>
    <row r="14" spans="2:6" ht="22.5" customHeight="1">
      <c r="B14" s="180"/>
      <c r="C14" s="185"/>
      <c r="D14" s="183" t="e">
        <f>+#REF!</f>
        <v>#REF!</v>
      </c>
      <c r="E14" s="184"/>
      <c r="F14" s="258"/>
    </row>
    <row r="15" spans="2:6" ht="22.5" customHeight="1">
      <c r="B15" s="180"/>
      <c r="C15" s="185"/>
      <c r="D15" s="183" t="e">
        <f>+#REF!</f>
        <v>#REF!</v>
      </c>
      <c r="E15" s="184"/>
      <c r="F15" s="258"/>
    </row>
    <row r="16" spans="2:6" ht="22.5" customHeight="1">
      <c r="B16" s="180"/>
      <c r="C16" s="177"/>
      <c r="D16" s="186" t="s">
        <v>487</v>
      </c>
      <c r="E16" s="184"/>
      <c r="F16" s="258"/>
    </row>
    <row r="17" spans="2:9" ht="22.5" customHeight="1">
      <c r="B17" s="180"/>
      <c r="C17" s="181">
        <v>1.3</v>
      </c>
      <c r="D17" s="177" t="s">
        <v>2</v>
      </c>
      <c r="E17" s="184"/>
      <c r="F17" s="258"/>
      <c r="H17" s="187"/>
      <c r="I17" s="1"/>
    </row>
    <row r="18" spans="2:9" ht="22.5" customHeight="1">
      <c r="B18" s="180"/>
      <c r="C18" s="177">
        <v>1.4</v>
      </c>
      <c r="D18" s="177" t="s">
        <v>3</v>
      </c>
      <c r="E18" s="184"/>
      <c r="F18" s="258"/>
      <c r="H18" s="187"/>
      <c r="I18" s="1"/>
    </row>
    <row r="19" spans="2:9" ht="22.5" customHeight="1">
      <c r="B19" s="180" t="s">
        <v>13</v>
      </c>
      <c r="C19" s="177"/>
      <c r="D19" s="177" t="e">
        <f>+#REF!</f>
        <v>#REF!</v>
      </c>
      <c r="E19" s="188"/>
      <c r="F19" s="259"/>
      <c r="H19" s="1"/>
      <c r="I19" s="187"/>
    </row>
    <row r="20" spans="2:9" ht="22.5" customHeight="1">
      <c r="B20" s="180"/>
      <c r="C20" s="181"/>
      <c r="D20" s="177" t="e">
        <f>+#REF!</f>
        <v>#REF!</v>
      </c>
      <c r="E20" s="188"/>
      <c r="F20" s="259"/>
    </row>
    <row r="21" spans="2:9" ht="22.5" customHeight="1">
      <c r="B21" s="180"/>
      <c r="C21" s="181"/>
      <c r="D21" s="177" t="e">
        <f>+#REF!</f>
        <v>#REF!</v>
      </c>
      <c r="E21" s="188"/>
      <c r="F21" s="259"/>
    </row>
    <row r="22" spans="2:9" ht="22.5" customHeight="1">
      <c r="B22" s="180"/>
      <c r="C22" s="181"/>
      <c r="D22" s="177" t="e">
        <f>+#REF!</f>
        <v>#REF!</v>
      </c>
      <c r="E22" s="188"/>
      <c r="F22" s="259"/>
    </row>
    <row r="23" spans="2:9" ht="22.5" customHeight="1">
      <c r="B23" s="180"/>
      <c r="C23" s="181"/>
      <c r="D23" s="177" t="e">
        <f>+#REF!</f>
        <v>#REF!</v>
      </c>
      <c r="E23" s="188"/>
      <c r="F23" s="259"/>
    </row>
    <row r="24" spans="2:9" ht="22.5" customHeight="1">
      <c r="B24" s="180"/>
      <c r="C24" s="181"/>
      <c r="D24" s="177" t="e">
        <f>+#REF!</f>
        <v>#REF!</v>
      </c>
      <c r="E24" s="188"/>
      <c r="F24" s="259"/>
    </row>
    <row r="25" spans="2:9" ht="22.5" customHeight="1">
      <c r="B25" s="180" t="s">
        <v>13</v>
      </c>
      <c r="C25" s="181">
        <v>1.5</v>
      </c>
      <c r="D25" s="177" t="s">
        <v>1</v>
      </c>
      <c r="E25" s="188"/>
      <c r="F25" s="259"/>
    </row>
    <row r="26" spans="2:9" ht="22.5" customHeight="1">
      <c r="B26" s="180" t="s">
        <v>13</v>
      </c>
      <c r="C26" s="181">
        <v>1.6</v>
      </c>
      <c r="D26" s="177" t="s">
        <v>65</v>
      </c>
      <c r="E26" s="188"/>
      <c r="F26" s="259"/>
    </row>
    <row r="27" spans="2:9" ht="22.5" customHeight="1">
      <c r="B27" s="180"/>
      <c r="C27" s="181"/>
      <c r="D27" s="177" t="s">
        <v>539</v>
      </c>
      <c r="E27" s="188"/>
      <c r="F27" s="259"/>
    </row>
    <row r="28" spans="2:9" ht="22.5" customHeight="1">
      <c r="B28" s="180"/>
      <c r="C28" s="177"/>
      <c r="D28" s="177"/>
      <c r="E28" s="188"/>
      <c r="F28" s="259"/>
    </row>
    <row r="29" spans="2:9" ht="22.5" customHeight="1">
      <c r="B29" s="189" t="s">
        <v>13</v>
      </c>
      <c r="C29" s="190" t="s">
        <v>13</v>
      </c>
      <c r="D29" s="191" t="s">
        <v>36</v>
      </c>
      <c r="E29" s="192"/>
      <c r="F29" s="260"/>
    </row>
    <row r="30" spans="2:9" ht="22.5" customHeight="1">
      <c r="B30" s="175">
        <v>2</v>
      </c>
      <c r="C30" s="176" t="s">
        <v>55</v>
      </c>
      <c r="D30" s="177"/>
      <c r="E30" s="178"/>
      <c r="F30" s="179"/>
    </row>
    <row r="31" spans="2:9" ht="22.5" customHeight="1">
      <c r="B31" s="180"/>
      <c r="C31" s="177" t="s">
        <v>34</v>
      </c>
      <c r="D31" s="177"/>
      <c r="E31" s="178"/>
      <c r="F31" s="179"/>
    </row>
    <row r="32" spans="2:9" ht="22.5" customHeight="1">
      <c r="B32" s="193"/>
      <c r="C32" s="181">
        <v>2.1</v>
      </c>
      <c r="D32" s="177" t="s">
        <v>66</v>
      </c>
      <c r="E32" s="188"/>
      <c r="F32" s="259"/>
    </row>
    <row r="33" spans="2:8" ht="22.5" customHeight="1">
      <c r="B33" s="193"/>
      <c r="C33" s="181">
        <v>2.2000000000000002</v>
      </c>
      <c r="D33" s="177" t="s">
        <v>67</v>
      </c>
      <c r="E33" s="188"/>
      <c r="F33" s="259"/>
    </row>
    <row r="34" spans="2:8" ht="22.5" customHeight="1">
      <c r="B34" s="194"/>
      <c r="C34" s="195"/>
      <c r="D34" s="196"/>
      <c r="E34" s="197"/>
      <c r="F34" s="198"/>
    </row>
    <row r="35" spans="2:8" ht="22.5" customHeight="1">
      <c r="B35" s="189" t="s">
        <v>13</v>
      </c>
      <c r="C35" s="199" t="s">
        <v>13</v>
      </c>
      <c r="D35" s="191" t="s">
        <v>37</v>
      </c>
      <c r="E35" s="200"/>
      <c r="F35" s="261"/>
    </row>
    <row r="36" spans="2:8" ht="22.5" customHeight="1">
      <c r="B36" s="175">
        <v>3</v>
      </c>
      <c r="C36" s="176" t="s">
        <v>56</v>
      </c>
      <c r="D36" s="177"/>
      <c r="E36" s="178"/>
      <c r="F36" s="179"/>
    </row>
    <row r="37" spans="2:8" ht="22.5" customHeight="1">
      <c r="B37" s="180"/>
      <c r="C37" s="177" t="s">
        <v>34</v>
      </c>
      <c r="D37" s="177"/>
      <c r="E37" s="178"/>
      <c r="F37" s="179"/>
    </row>
    <row r="38" spans="2:8" ht="22.5" customHeight="1">
      <c r="B38" s="180" t="s">
        <v>13</v>
      </c>
      <c r="C38" s="181">
        <v>3.1</v>
      </c>
      <c r="D38" s="177" t="s">
        <v>33</v>
      </c>
      <c r="E38" s="178"/>
      <c r="F38" s="259"/>
    </row>
    <row r="39" spans="2:8" ht="22.5" customHeight="1">
      <c r="B39" s="180" t="s">
        <v>13</v>
      </c>
      <c r="C39" s="181">
        <v>3.2</v>
      </c>
      <c r="D39" s="177" t="s">
        <v>68</v>
      </c>
      <c r="E39" s="178"/>
      <c r="F39" s="259"/>
    </row>
    <row r="40" spans="2:8" ht="22.5" customHeight="1">
      <c r="B40" s="201"/>
      <c r="C40" s="195"/>
      <c r="D40" s="196"/>
      <c r="E40" s="197"/>
      <c r="F40" s="198"/>
    </row>
    <row r="41" spans="2:8" ht="22.5" customHeight="1">
      <c r="B41" s="189" t="s">
        <v>13</v>
      </c>
      <c r="C41" s="190" t="s">
        <v>13</v>
      </c>
      <c r="D41" s="191" t="s">
        <v>38</v>
      </c>
      <c r="E41" s="200"/>
      <c r="F41" s="261"/>
    </row>
    <row r="42" spans="2:8" ht="22.5" customHeight="1">
      <c r="B42" s="189"/>
      <c r="C42" s="487" t="s">
        <v>39</v>
      </c>
      <c r="D42" s="488"/>
      <c r="E42" s="192"/>
      <c r="F42" s="260"/>
      <c r="H42" s="1"/>
    </row>
    <row r="43" spans="2:8" ht="22.5" customHeight="1">
      <c r="B43" s="172"/>
      <c r="C43" s="489" t="s">
        <v>63</v>
      </c>
      <c r="D43" s="490"/>
      <c r="E43" s="173"/>
      <c r="F43" s="202"/>
      <c r="H43" s="1"/>
    </row>
    <row r="44" spans="2:8" ht="22.5" customHeight="1">
      <c r="B44" s="180"/>
      <c r="C44" s="497" t="s">
        <v>40</v>
      </c>
      <c r="D44" s="498"/>
      <c r="E44" s="178"/>
      <c r="F44" s="203"/>
    </row>
    <row r="45" spans="2:8" ht="22.5" customHeight="1">
      <c r="B45" s="180" t="s">
        <v>13</v>
      </c>
      <c r="C45" s="177">
        <v>1</v>
      </c>
      <c r="D45" s="177" t="s">
        <v>69</v>
      </c>
      <c r="E45" s="188"/>
      <c r="F45" s="259"/>
    </row>
    <row r="46" spans="2:8" ht="22.5" customHeight="1">
      <c r="B46" s="180" t="s">
        <v>13</v>
      </c>
      <c r="C46" s="181">
        <v>2</v>
      </c>
      <c r="D46" s="177" t="s">
        <v>41</v>
      </c>
      <c r="E46" s="188"/>
      <c r="F46" s="259"/>
    </row>
    <row r="47" spans="2:8" ht="22.5" customHeight="1">
      <c r="B47" s="180"/>
      <c r="C47" s="177"/>
      <c r="D47" s="177"/>
      <c r="E47" s="188"/>
      <c r="F47" s="259"/>
    </row>
    <row r="48" spans="2:8" ht="22.5" customHeight="1">
      <c r="B48" s="194"/>
      <c r="C48" s="195"/>
      <c r="D48" s="196"/>
      <c r="E48" s="204"/>
      <c r="F48" s="262"/>
    </row>
    <row r="49" spans="2:6" ht="22.5" customHeight="1">
      <c r="B49" s="189"/>
      <c r="C49" s="487" t="s">
        <v>42</v>
      </c>
      <c r="D49" s="488"/>
      <c r="E49" s="200"/>
      <c r="F49" s="261"/>
    </row>
    <row r="50" spans="2:6" ht="22.5" customHeight="1">
      <c r="B50" s="172"/>
      <c r="C50" s="489" t="s">
        <v>64</v>
      </c>
      <c r="D50" s="490"/>
      <c r="E50" s="205"/>
      <c r="F50" s="263"/>
    </row>
    <row r="51" spans="2:6" ht="22.5" customHeight="1">
      <c r="B51" s="180"/>
      <c r="C51" s="499" t="s">
        <v>57</v>
      </c>
      <c r="D51" s="498"/>
      <c r="E51" s="188"/>
      <c r="F51" s="259"/>
    </row>
    <row r="52" spans="2:6" ht="22.5" customHeight="1">
      <c r="B52" s="180" t="s">
        <v>13</v>
      </c>
      <c r="C52" s="177">
        <v>3.1</v>
      </c>
      <c r="D52" s="177" t="s">
        <v>43</v>
      </c>
      <c r="E52" s="188"/>
      <c r="F52" s="259"/>
    </row>
    <row r="53" spans="2:6" ht="22.5" customHeight="1">
      <c r="B53" s="180"/>
      <c r="C53" s="177"/>
      <c r="D53" s="177"/>
      <c r="E53" s="188"/>
      <c r="F53" s="259"/>
    </row>
    <row r="54" spans="2:6" ht="22.5" customHeight="1">
      <c r="B54" s="194"/>
      <c r="C54" s="196"/>
      <c r="D54" s="196"/>
      <c r="E54" s="204"/>
      <c r="F54" s="262"/>
    </row>
    <row r="55" spans="2:6" ht="22.5" customHeight="1">
      <c r="B55" s="189"/>
      <c r="C55" s="487" t="s">
        <v>44</v>
      </c>
      <c r="D55" s="488"/>
      <c r="E55" s="200"/>
      <c r="F55" s="261"/>
    </row>
  </sheetData>
  <mergeCells count="12">
    <mergeCell ref="C50:D50"/>
    <mergeCell ref="C55:D55"/>
    <mergeCell ref="C44:D44"/>
    <mergeCell ref="C51:D51"/>
    <mergeCell ref="C49:D49"/>
    <mergeCell ref="B2:F2"/>
    <mergeCell ref="C7:D7"/>
    <mergeCell ref="C42:D42"/>
    <mergeCell ref="C43:D43"/>
    <mergeCell ref="E5:F6"/>
    <mergeCell ref="C5:D6"/>
    <mergeCell ref="B5:B6"/>
  </mergeCells>
  <phoneticPr fontId="2" type="noConversion"/>
  <pageMargins left="0.35433070866141703" right="0.15748031496063" top="0.59055118110236204" bottom="0.47244094488188998" header="0.39370078740157499" footer="0.15748031496063"/>
  <pageSetup paperSize="9" fitToHeight="0" orientation="portrait" r:id="rId1"/>
  <headerFooter alignWithMargins="0">
    <oddHeader>&amp;R &amp;"TH SarabunPSK,ธรรมดา"แบบ ปร.4 แผ่นที่ &amp;P/17</oddHeader>
  </headerFooter>
  <rowBreaks count="1" manualBreakCount="1">
    <brk id="35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3677-A3E3-48F2-9B62-1EE33FEC388D}">
  <dimension ref="A1:S648"/>
  <sheetViews>
    <sheetView showGridLines="0" zoomScaleNormal="100" zoomScaleSheetLayoutView="100" workbookViewId="0">
      <selection activeCell="R13" sqref="R13"/>
    </sheetView>
  </sheetViews>
  <sheetFormatPr defaultColWidth="9.33203125" defaultRowHeight="21.75"/>
  <cols>
    <col min="1" max="1" width="7.1640625" style="447" customWidth="1"/>
    <col min="2" max="2" width="2.83203125" style="354" customWidth="1"/>
    <col min="3" max="3" width="10.83203125" style="354" customWidth="1"/>
    <col min="4" max="4" width="40" style="354" customWidth="1"/>
    <col min="5" max="5" width="7.5" style="354" customWidth="1"/>
    <col min="6" max="6" width="11.33203125" style="355" customWidth="1"/>
    <col min="7" max="7" width="11.83203125" style="355" customWidth="1"/>
    <col min="8" max="8" width="13.1640625" style="355" customWidth="1"/>
    <col min="9" max="9" width="11.83203125" style="355" customWidth="1"/>
    <col min="10" max="10" width="12.83203125" style="355" customWidth="1"/>
    <col min="11" max="11" width="14.1640625" style="355" customWidth="1"/>
    <col min="12" max="12" width="5.1640625" style="354" customWidth="1"/>
    <col min="13" max="17" width="19.83203125" style="354" hidden="1" customWidth="1"/>
    <col min="18" max="18" width="11.1640625" style="354" customWidth="1"/>
    <col min="19" max="19" width="18.6640625" style="354" customWidth="1"/>
    <col min="20" max="16384" width="9.33203125" style="354"/>
  </cols>
  <sheetData>
    <row r="1" spans="1:19" s="326" customFormat="1" ht="37.5" customHeight="1">
      <c r="A1" s="508" t="s">
        <v>77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</row>
    <row r="2" spans="1:19" s="326" customFormat="1" ht="22.5" customHeight="1">
      <c r="A2" s="327" t="s">
        <v>11</v>
      </c>
      <c r="B2" s="328"/>
      <c r="C2" s="329"/>
      <c r="D2" s="330" t="str">
        <f>+สรุปส่วนงาน!D3</f>
        <v>งานปรับปรุงศูนย์บริการสู่ความเป็นเลิศ (PREMIUM CLINIC)</v>
      </c>
      <c r="E2" s="331"/>
      <c r="F2" s="332"/>
      <c r="G2" s="329"/>
      <c r="H2" s="333" t="s">
        <v>113</v>
      </c>
      <c r="I2" s="334"/>
      <c r="J2" s="509"/>
      <c r="K2" s="510"/>
    </row>
    <row r="3" spans="1:19" s="326" customFormat="1" ht="22.5" customHeight="1">
      <c r="A3" s="335" t="s">
        <v>15</v>
      </c>
      <c r="B3" s="328"/>
      <c r="C3" s="329"/>
      <c r="D3" s="336" t="s">
        <v>560</v>
      </c>
      <c r="E3" s="331"/>
      <c r="F3" s="332"/>
      <c r="G3" s="329"/>
      <c r="H3" s="331" t="s">
        <v>9</v>
      </c>
      <c r="I3" s="334"/>
      <c r="J3" s="509" t="s">
        <v>546</v>
      </c>
      <c r="K3" s="511"/>
    </row>
    <row r="4" spans="1:19" s="326" customFormat="1" ht="22.5" customHeight="1">
      <c r="A4" s="335" t="s">
        <v>25</v>
      </c>
      <c r="B4" s="328"/>
      <c r="C4" s="329"/>
      <c r="D4" s="337"/>
      <c r="E4" s="502"/>
      <c r="F4" s="503"/>
      <c r="G4" s="504"/>
      <c r="H4" s="331" t="s">
        <v>26</v>
      </c>
      <c r="I4" s="334"/>
      <c r="J4" s="338">
        <v>742</v>
      </c>
      <c r="K4" s="339" t="s">
        <v>12</v>
      </c>
      <c r="R4" s="500"/>
      <c r="S4" s="501"/>
    </row>
    <row r="5" spans="1:19" s="326" customFormat="1" ht="22.5" customHeight="1">
      <c r="A5" s="335" t="s">
        <v>49</v>
      </c>
      <c r="B5" s="328"/>
      <c r="C5" s="329"/>
      <c r="D5" s="337"/>
      <c r="E5" s="502"/>
      <c r="F5" s="503"/>
      <c r="G5" s="504"/>
      <c r="H5" s="331" t="s">
        <v>29</v>
      </c>
      <c r="I5" s="334"/>
      <c r="J5" s="338">
        <v>1</v>
      </c>
      <c r="K5" s="339" t="s">
        <v>28</v>
      </c>
    </row>
    <row r="6" spans="1:19" s="326" customFormat="1" ht="22.5" customHeight="1">
      <c r="A6" s="327" t="s">
        <v>27</v>
      </c>
      <c r="B6" s="340"/>
      <c r="C6" s="329"/>
      <c r="D6" s="341" t="s">
        <v>13</v>
      </c>
      <c r="E6" s="342"/>
      <c r="F6" s="342"/>
      <c r="G6" s="343"/>
      <c r="H6" s="331"/>
      <c r="I6" s="334"/>
      <c r="J6" s="344"/>
      <c r="K6" s="339"/>
      <c r="M6" s="345">
        <f>SUM(M8*100/Q8)</f>
        <v>0.171108712209215</v>
      </c>
      <c r="N6" s="345">
        <f>SUM(N8*100/Q8)</f>
        <v>1.6630435981196294</v>
      </c>
      <c r="O6" s="345">
        <f>SUM(O8*100/Q8)</f>
        <v>2.7163508063212882</v>
      </c>
      <c r="P6" s="345">
        <f>SUM(P8*100/Q8)</f>
        <v>0</v>
      </c>
    </row>
    <row r="7" spans="1:19" s="326" customFormat="1" ht="7.5" customHeight="1">
      <c r="A7" s="346"/>
      <c r="D7" s="347"/>
      <c r="E7" s="347"/>
      <c r="F7" s="347"/>
      <c r="G7" s="348"/>
      <c r="M7" s="341"/>
      <c r="N7" s="341"/>
      <c r="O7" s="341"/>
      <c r="P7" s="341"/>
    </row>
    <row r="8" spans="1:19" ht="22.5" customHeight="1">
      <c r="A8" s="290" t="s">
        <v>16</v>
      </c>
      <c r="B8" s="291" t="s">
        <v>14</v>
      </c>
      <c r="C8" s="291"/>
      <c r="D8" s="292"/>
      <c r="E8" s="293" t="s">
        <v>17</v>
      </c>
      <c r="F8" s="293" t="s">
        <v>18</v>
      </c>
      <c r="G8" s="349" t="s">
        <v>70</v>
      </c>
      <c r="H8" s="350"/>
      <c r="I8" s="351" t="s">
        <v>19</v>
      </c>
      <c r="J8" s="352"/>
      <c r="K8" s="353" t="s">
        <v>71</v>
      </c>
      <c r="M8" s="337">
        <f>SUM(M22:M637)</f>
        <v>18000</v>
      </c>
      <c r="N8" s="337">
        <f>SUM(N22:N637)</f>
        <v>174946</v>
      </c>
      <c r="O8" s="337">
        <f>SUM(O22:O637)</f>
        <v>285750</v>
      </c>
      <c r="P8" s="337">
        <f>SUM(P22:P637)</f>
        <v>0</v>
      </c>
      <c r="Q8" s="355">
        <v>10519628</v>
      </c>
    </row>
    <row r="9" spans="1:19" ht="22.5" customHeight="1">
      <c r="A9" s="294"/>
      <c r="B9" s="295"/>
      <c r="C9" s="295"/>
      <c r="D9" s="296"/>
      <c r="E9" s="297"/>
      <c r="F9" s="356"/>
      <c r="G9" s="357" t="s">
        <v>20</v>
      </c>
      <c r="H9" s="358" t="s">
        <v>72</v>
      </c>
      <c r="I9" s="357" t="s">
        <v>20</v>
      </c>
      <c r="J9" s="358" t="s">
        <v>72</v>
      </c>
      <c r="K9" s="359"/>
      <c r="M9" s="337">
        <v>1</v>
      </c>
      <c r="N9" s="337">
        <v>2</v>
      </c>
      <c r="O9" s="337">
        <v>3</v>
      </c>
      <c r="P9" s="337">
        <v>4</v>
      </c>
    </row>
    <row r="10" spans="1:19" ht="22.15" customHeight="1">
      <c r="A10" s="360"/>
      <c r="B10" s="505" t="s">
        <v>73</v>
      </c>
      <c r="C10" s="506"/>
      <c r="D10" s="507"/>
      <c r="E10" s="360"/>
      <c r="F10" s="361"/>
      <c r="G10" s="362"/>
      <c r="H10" s="362"/>
      <c r="I10" s="363"/>
      <c r="J10" s="362"/>
      <c r="K10" s="362"/>
      <c r="M10" s="337"/>
      <c r="N10" s="337"/>
      <c r="O10" s="364"/>
      <c r="P10" s="364"/>
    </row>
    <row r="11" spans="1:19" ht="22.5" customHeight="1">
      <c r="A11" s="274"/>
      <c r="B11" s="365"/>
      <c r="C11" s="366" t="s">
        <v>45</v>
      </c>
      <c r="D11" s="367"/>
      <c r="E11" s="274"/>
      <c r="F11" s="368"/>
      <c r="G11" s="369"/>
      <c r="H11" s="369"/>
      <c r="I11" s="280"/>
      <c r="J11" s="369"/>
      <c r="K11" s="369"/>
      <c r="M11" s="337"/>
      <c r="N11" s="337"/>
      <c r="O11" s="364"/>
      <c r="P11" s="364"/>
    </row>
    <row r="12" spans="1:19" ht="22.5" customHeight="1">
      <c r="A12" s="274"/>
      <c r="B12" s="275" t="s">
        <v>558</v>
      </c>
      <c r="C12" s="366"/>
      <c r="D12" s="367"/>
      <c r="E12" s="274"/>
      <c r="F12" s="368"/>
      <c r="G12" s="369"/>
      <c r="H12" s="369"/>
      <c r="I12" s="280"/>
      <c r="J12" s="369"/>
      <c r="K12" s="369"/>
      <c r="M12" s="337"/>
      <c r="N12" s="337"/>
      <c r="O12" s="364"/>
      <c r="P12" s="364"/>
    </row>
    <row r="13" spans="1:19" ht="22.5" customHeight="1">
      <c r="A13" s="370">
        <v>1</v>
      </c>
      <c r="B13" s="371" t="s">
        <v>227</v>
      </c>
      <c r="C13" s="372"/>
      <c r="D13" s="373"/>
      <c r="E13" s="370" t="s">
        <v>170</v>
      </c>
      <c r="F13" s="374">
        <v>1</v>
      </c>
      <c r="G13" s="375"/>
      <c r="H13" s="375"/>
      <c r="I13" s="376"/>
      <c r="J13" s="375"/>
      <c r="K13" s="375"/>
      <c r="M13" s="337"/>
      <c r="N13" s="337"/>
      <c r="O13" s="364"/>
      <c r="P13" s="364"/>
    </row>
    <row r="14" spans="1:19" ht="22.5" customHeight="1">
      <c r="A14" s="370">
        <v>2</v>
      </c>
      <c r="B14" s="371" t="s">
        <v>268</v>
      </c>
      <c r="C14" s="372"/>
      <c r="D14" s="373"/>
      <c r="E14" s="370" t="s">
        <v>74</v>
      </c>
      <c r="F14" s="374">
        <v>1</v>
      </c>
      <c r="G14" s="375"/>
      <c r="H14" s="375"/>
      <c r="I14" s="376"/>
      <c r="J14" s="375"/>
      <c r="K14" s="375"/>
      <c r="M14" s="337"/>
      <c r="N14" s="337"/>
      <c r="O14" s="364"/>
      <c r="P14" s="364"/>
    </row>
    <row r="15" spans="1:19" ht="22.5" customHeight="1">
      <c r="A15" s="370">
        <v>3</v>
      </c>
      <c r="B15" s="371" t="s">
        <v>432</v>
      </c>
      <c r="C15" s="372"/>
      <c r="D15" s="373"/>
      <c r="E15" s="370" t="s">
        <v>12</v>
      </c>
      <c r="F15" s="374">
        <v>120</v>
      </c>
      <c r="G15" s="375"/>
      <c r="H15" s="375"/>
      <c r="I15" s="376"/>
      <c r="J15" s="375"/>
      <c r="K15" s="375"/>
      <c r="M15" s="337"/>
      <c r="N15" s="337"/>
      <c r="O15" s="364"/>
      <c r="P15" s="364"/>
    </row>
    <row r="16" spans="1:19" ht="22.5" customHeight="1">
      <c r="A16" s="274">
        <v>4</v>
      </c>
      <c r="B16" s="377" t="s">
        <v>476</v>
      </c>
      <c r="C16" s="282"/>
      <c r="D16" s="277"/>
      <c r="E16" s="378" t="s">
        <v>74</v>
      </c>
      <c r="F16" s="379">
        <v>1</v>
      </c>
      <c r="G16" s="380"/>
      <c r="H16" s="375"/>
      <c r="I16" s="381"/>
      <c r="J16" s="287"/>
      <c r="K16" s="287"/>
      <c r="M16" s="337"/>
      <c r="N16" s="337"/>
      <c r="O16" s="364"/>
      <c r="P16" s="364"/>
    </row>
    <row r="17" spans="1:16" ht="22.5" customHeight="1">
      <c r="A17" s="274"/>
      <c r="B17" s="382"/>
      <c r="C17" s="366"/>
      <c r="D17" s="367"/>
      <c r="E17" s="274"/>
      <c r="F17" s="368"/>
      <c r="G17" s="369"/>
      <c r="H17" s="369"/>
      <c r="I17" s="280"/>
      <c r="J17" s="369"/>
      <c r="K17" s="369"/>
      <c r="M17" s="337"/>
      <c r="N17" s="337"/>
      <c r="O17" s="364"/>
      <c r="P17" s="364"/>
    </row>
    <row r="18" spans="1:16" ht="22.5" customHeight="1">
      <c r="A18" s="274"/>
      <c r="B18" s="382"/>
      <c r="C18" s="366"/>
      <c r="D18" s="299" t="s">
        <v>361</v>
      </c>
      <c r="E18" s="274"/>
      <c r="F18" s="368"/>
      <c r="G18" s="369"/>
      <c r="H18" s="301"/>
      <c r="I18" s="302"/>
      <c r="J18" s="301"/>
      <c r="K18" s="301"/>
      <c r="M18" s="337"/>
      <c r="N18" s="337"/>
      <c r="O18" s="364"/>
      <c r="P18" s="364"/>
    </row>
    <row r="19" spans="1:16" ht="22.5" customHeight="1">
      <c r="A19" s="274"/>
      <c r="B19" s="382"/>
      <c r="C19" s="366"/>
      <c r="D19" s="367"/>
      <c r="E19" s="274"/>
      <c r="F19" s="368"/>
      <c r="G19" s="369"/>
      <c r="H19" s="369"/>
      <c r="I19" s="280"/>
      <c r="J19" s="369"/>
      <c r="K19" s="369"/>
      <c r="M19" s="337"/>
      <c r="N19" s="337"/>
      <c r="O19" s="364"/>
      <c r="P19" s="364"/>
    </row>
    <row r="20" spans="1:16" ht="22.5" customHeight="1">
      <c r="A20" s="274"/>
      <c r="B20" s="275" t="s">
        <v>111</v>
      </c>
      <c r="C20" s="276"/>
      <c r="D20" s="277"/>
      <c r="E20" s="274"/>
      <c r="F20" s="278"/>
      <c r="G20" s="279"/>
      <c r="H20" s="279"/>
      <c r="I20" s="280"/>
      <c r="J20" s="279"/>
      <c r="K20" s="279"/>
      <c r="M20" s="337"/>
      <c r="N20" s="337"/>
      <c r="O20" s="364"/>
      <c r="P20" s="364"/>
    </row>
    <row r="21" spans="1:16" ht="22.5" customHeight="1">
      <c r="A21" s="274"/>
      <c r="B21" s="281"/>
      <c r="C21" s="282" t="s">
        <v>124</v>
      </c>
      <c r="D21" s="277"/>
      <c r="E21" s="274"/>
      <c r="F21" s="278"/>
      <c r="G21" s="279"/>
      <c r="H21" s="279"/>
      <c r="I21" s="280"/>
      <c r="J21" s="279"/>
      <c r="K21" s="279"/>
      <c r="M21" s="337"/>
      <c r="N21" s="337"/>
      <c r="O21" s="364"/>
      <c r="P21" s="364"/>
    </row>
    <row r="22" spans="1:16" ht="22.5" customHeight="1">
      <c r="A22" s="274">
        <v>1</v>
      </c>
      <c r="B22" s="283" t="s">
        <v>278</v>
      </c>
      <c r="C22" s="282"/>
      <c r="D22" s="277"/>
      <c r="E22" s="274"/>
      <c r="F22" s="278"/>
      <c r="G22" s="279"/>
      <c r="H22" s="279"/>
      <c r="I22" s="280"/>
      <c r="J22" s="279"/>
      <c r="K22" s="279"/>
      <c r="M22" s="337"/>
      <c r="N22" s="337"/>
      <c r="O22" s="364"/>
      <c r="P22" s="364"/>
    </row>
    <row r="23" spans="1:16" ht="22.5" customHeight="1">
      <c r="A23" s="274"/>
      <c r="B23" s="283"/>
      <c r="C23" s="284" t="s">
        <v>489</v>
      </c>
      <c r="D23" s="277"/>
      <c r="E23" s="274" t="s">
        <v>272</v>
      </c>
      <c r="F23" s="285">
        <v>90</v>
      </c>
      <c r="G23" s="286"/>
      <c r="H23" s="286"/>
      <c r="I23" s="287"/>
      <c r="J23" s="286"/>
      <c r="K23" s="286"/>
      <c r="M23" s="337">
        <f>SUM(K23/2)</f>
        <v>0</v>
      </c>
      <c r="N23" s="337">
        <v>18900</v>
      </c>
      <c r="O23" s="364"/>
      <c r="P23" s="364"/>
    </row>
    <row r="24" spans="1:16" ht="22.5" customHeight="1">
      <c r="A24" s="274"/>
      <c r="B24" s="283"/>
      <c r="C24" s="284" t="s">
        <v>354</v>
      </c>
      <c r="D24" s="277"/>
      <c r="E24" s="274" t="s">
        <v>271</v>
      </c>
      <c r="F24" s="285">
        <v>1</v>
      </c>
      <c r="G24" s="286"/>
      <c r="H24" s="286"/>
      <c r="I24" s="287"/>
      <c r="J24" s="286"/>
      <c r="K24" s="286"/>
      <c r="M24" s="337">
        <f t="shared" ref="M24:M57" si="0">SUM(K24/2)</f>
        <v>0</v>
      </c>
      <c r="N24" s="337">
        <v>1500</v>
      </c>
      <c r="O24" s="364"/>
      <c r="P24" s="364"/>
    </row>
    <row r="25" spans="1:16" ht="22.5" customHeight="1">
      <c r="A25" s="274">
        <v>2</v>
      </c>
      <c r="B25" s="283" t="s">
        <v>285</v>
      </c>
      <c r="C25" s="282"/>
      <c r="D25" s="277"/>
      <c r="E25" s="274"/>
      <c r="F25" s="285"/>
      <c r="G25" s="286"/>
      <c r="H25" s="286"/>
      <c r="I25" s="287"/>
      <c r="J25" s="286"/>
      <c r="K25" s="286"/>
      <c r="M25" s="337">
        <f t="shared" si="0"/>
        <v>0</v>
      </c>
      <c r="N25" s="337">
        <v>0</v>
      </c>
      <c r="O25" s="364"/>
      <c r="P25" s="364"/>
    </row>
    <row r="26" spans="1:16" ht="22.5" customHeight="1">
      <c r="A26" s="274"/>
      <c r="B26" s="283"/>
      <c r="C26" s="284" t="s">
        <v>489</v>
      </c>
      <c r="D26" s="277"/>
      <c r="E26" s="274" t="s">
        <v>272</v>
      </c>
      <c r="F26" s="285">
        <v>27</v>
      </c>
      <c r="G26" s="286"/>
      <c r="H26" s="286"/>
      <c r="I26" s="287"/>
      <c r="J26" s="286"/>
      <c r="K26" s="286"/>
      <c r="M26" s="337">
        <f t="shared" si="0"/>
        <v>0</v>
      </c>
      <c r="N26" s="337">
        <v>5670</v>
      </c>
      <c r="O26" s="364"/>
      <c r="P26" s="364"/>
    </row>
    <row r="27" spans="1:16" ht="22.5" customHeight="1">
      <c r="A27" s="274"/>
      <c r="B27" s="283"/>
      <c r="C27" s="284" t="s">
        <v>355</v>
      </c>
      <c r="D27" s="277"/>
      <c r="E27" s="274" t="s">
        <v>271</v>
      </c>
      <c r="F27" s="285">
        <v>1</v>
      </c>
      <c r="G27" s="286"/>
      <c r="H27" s="286"/>
      <c r="I27" s="287"/>
      <c r="J27" s="286"/>
      <c r="K27" s="286"/>
      <c r="M27" s="337">
        <f t="shared" si="0"/>
        <v>0</v>
      </c>
      <c r="N27" s="337">
        <v>1500</v>
      </c>
      <c r="O27" s="364"/>
      <c r="P27" s="364"/>
    </row>
    <row r="28" spans="1:16" ht="22.5" customHeight="1">
      <c r="A28" s="274">
        <v>3</v>
      </c>
      <c r="B28" s="283" t="s">
        <v>288</v>
      </c>
      <c r="C28" s="282"/>
      <c r="D28" s="277"/>
      <c r="E28" s="274"/>
      <c r="F28" s="285"/>
      <c r="G28" s="286"/>
      <c r="H28" s="286"/>
      <c r="I28" s="287"/>
      <c r="J28" s="286"/>
      <c r="K28" s="286"/>
      <c r="M28" s="337">
        <f t="shared" si="0"/>
        <v>0</v>
      </c>
      <c r="N28" s="337">
        <v>0</v>
      </c>
      <c r="O28" s="364"/>
      <c r="P28" s="364"/>
    </row>
    <row r="29" spans="1:16" ht="22.5" customHeight="1">
      <c r="A29" s="274"/>
      <c r="B29" s="283"/>
      <c r="C29" s="284" t="s">
        <v>489</v>
      </c>
      <c r="D29" s="277"/>
      <c r="E29" s="274" t="s">
        <v>272</v>
      </c>
      <c r="F29" s="285">
        <v>24</v>
      </c>
      <c r="G29" s="286"/>
      <c r="H29" s="286"/>
      <c r="I29" s="287"/>
      <c r="J29" s="286"/>
      <c r="K29" s="286"/>
      <c r="M29" s="337">
        <f t="shared" si="0"/>
        <v>0</v>
      </c>
      <c r="N29" s="337">
        <v>5040</v>
      </c>
      <c r="O29" s="364"/>
      <c r="P29" s="364"/>
    </row>
    <row r="30" spans="1:16" ht="22.5" customHeight="1">
      <c r="A30" s="274">
        <v>4</v>
      </c>
      <c r="B30" s="283" t="s">
        <v>291</v>
      </c>
      <c r="C30" s="284"/>
      <c r="D30" s="277"/>
      <c r="E30" s="274"/>
      <c r="F30" s="285"/>
      <c r="G30" s="286"/>
      <c r="H30" s="286"/>
      <c r="I30" s="287"/>
      <c r="J30" s="286"/>
      <c r="K30" s="286"/>
      <c r="M30" s="337">
        <f t="shared" si="0"/>
        <v>0</v>
      </c>
      <c r="N30" s="337">
        <v>0</v>
      </c>
      <c r="O30" s="364"/>
      <c r="P30" s="364"/>
    </row>
    <row r="31" spans="1:16" ht="22.5" customHeight="1">
      <c r="A31" s="274"/>
      <c r="B31" s="283"/>
      <c r="C31" s="284" t="s">
        <v>489</v>
      </c>
      <c r="D31" s="277"/>
      <c r="E31" s="274" t="s">
        <v>272</v>
      </c>
      <c r="F31" s="285">
        <v>126</v>
      </c>
      <c r="G31" s="286"/>
      <c r="H31" s="286"/>
      <c r="I31" s="287"/>
      <c r="J31" s="286"/>
      <c r="K31" s="286"/>
      <c r="M31" s="337">
        <f t="shared" si="0"/>
        <v>0</v>
      </c>
      <c r="N31" s="337">
        <v>26460</v>
      </c>
      <c r="O31" s="364"/>
      <c r="P31" s="364"/>
    </row>
    <row r="32" spans="1:16" ht="22.5" customHeight="1">
      <c r="A32" s="274"/>
      <c r="B32" s="283"/>
      <c r="C32" s="284" t="s">
        <v>356</v>
      </c>
      <c r="D32" s="277"/>
      <c r="E32" s="274" t="s">
        <v>271</v>
      </c>
      <c r="F32" s="285">
        <v>1</v>
      </c>
      <c r="G32" s="286"/>
      <c r="H32" s="286"/>
      <c r="I32" s="287"/>
      <c r="J32" s="286"/>
      <c r="K32" s="286"/>
      <c r="M32" s="337">
        <f t="shared" si="0"/>
        <v>0</v>
      </c>
      <c r="N32" s="337">
        <v>1500</v>
      </c>
      <c r="O32" s="364"/>
      <c r="P32" s="364"/>
    </row>
    <row r="33" spans="1:16" ht="22.5" customHeight="1">
      <c r="A33" s="274">
        <v>5</v>
      </c>
      <c r="B33" s="283" t="s">
        <v>328</v>
      </c>
      <c r="C33" s="282"/>
      <c r="D33" s="277"/>
      <c r="E33" s="274"/>
      <c r="F33" s="285"/>
      <c r="G33" s="286"/>
      <c r="H33" s="286"/>
      <c r="I33" s="287"/>
      <c r="J33" s="286"/>
      <c r="K33" s="286"/>
      <c r="M33" s="337">
        <f t="shared" si="0"/>
        <v>0</v>
      </c>
      <c r="N33" s="337">
        <v>0</v>
      </c>
      <c r="O33" s="364"/>
      <c r="P33" s="364"/>
    </row>
    <row r="34" spans="1:16" ht="22.5" customHeight="1">
      <c r="A34" s="274"/>
      <c r="B34" s="283"/>
      <c r="C34" s="284" t="s">
        <v>490</v>
      </c>
      <c r="D34" s="277"/>
      <c r="E34" s="274" t="s">
        <v>272</v>
      </c>
      <c r="F34" s="285">
        <v>14</v>
      </c>
      <c r="G34" s="286"/>
      <c r="H34" s="286"/>
      <c r="I34" s="287"/>
      <c r="J34" s="286"/>
      <c r="K34" s="286"/>
      <c r="M34" s="337">
        <f t="shared" si="0"/>
        <v>0</v>
      </c>
      <c r="N34" s="337">
        <v>2940</v>
      </c>
      <c r="O34" s="364"/>
      <c r="P34" s="364"/>
    </row>
    <row r="35" spans="1:16" ht="22.5" customHeight="1">
      <c r="A35" s="274"/>
      <c r="B35" s="283"/>
      <c r="C35" s="284" t="s">
        <v>440</v>
      </c>
      <c r="D35" s="277"/>
      <c r="E35" s="274" t="s">
        <v>271</v>
      </c>
      <c r="F35" s="285">
        <v>1</v>
      </c>
      <c r="G35" s="286"/>
      <c r="H35" s="286"/>
      <c r="I35" s="287"/>
      <c r="J35" s="286"/>
      <c r="K35" s="286"/>
      <c r="M35" s="337">
        <f t="shared" si="0"/>
        <v>0</v>
      </c>
      <c r="N35" s="337">
        <v>1500</v>
      </c>
      <c r="O35" s="364"/>
      <c r="P35" s="364"/>
    </row>
    <row r="36" spans="1:16" ht="22.5" customHeight="1">
      <c r="A36" s="274">
        <v>6</v>
      </c>
      <c r="B36" s="283" t="s">
        <v>454</v>
      </c>
      <c r="C36" s="282"/>
      <c r="D36" s="277"/>
      <c r="E36" s="274"/>
      <c r="F36" s="285"/>
      <c r="G36" s="286"/>
      <c r="H36" s="286"/>
      <c r="I36" s="287"/>
      <c r="J36" s="286"/>
      <c r="K36" s="286"/>
      <c r="M36" s="337">
        <f t="shared" si="0"/>
        <v>0</v>
      </c>
      <c r="N36" s="337">
        <v>0</v>
      </c>
      <c r="O36" s="364"/>
      <c r="P36" s="364"/>
    </row>
    <row r="37" spans="1:16" ht="22.5" customHeight="1">
      <c r="A37" s="274"/>
      <c r="B37" s="283"/>
      <c r="C37" s="284" t="s">
        <v>489</v>
      </c>
      <c r="D37" s="277"/>
      <c r="E37" s="274" t="s">
        <v>272</v>
      </c>
      <c r="F37" s="285">
        <v>22</v>
      </c>
      <c r="G37" s="286"/>
      <c r="H37" s="286"/>
      <c r="I37" s="287"/>
      <c r="J37" s="286"/>
      <c r="K37" s="286"/>
      <c r="M37" s="337">
        <f t="shared" si="0"/>
        <v>0</v>
      </c>
      <c r="N37" s="337">
        <v>4620</v>
      </c>
      <c r="O37" s="364"/>
      <c r="P37" s="364"/>
    </row>
    <row r="38" spans="1:16" ht="22.5" customHeight="1">
      <c r="A38" s="274">
        <v>7</v>
      </c>
      <c r="B38" s="283" t="s">
        <v>333</v>
      </c>
      <c r="C38" s="282"/>
      <c r="D38" s="277"/>
      <c r="E38" s="274"/>
      <c r="F38" s="285"/>
      <c r="G38" s="286"/>
      <c r="H38" s="286"/>
      <c r="I38" s="287"/>
      <c r="J38" s="286"/>
      <c r="K38" s="286"/>
      <c r="M38" s="337">
        <f t="shared" si="0"/>
        <v>0</v>
      </c>
      <c r="N38" s="337">
        <v>0</v>
      </c>
      <c r="O38" s="364"/>
      <c r="P38" s="364"/>
    </row>
    <row r="39" spans="1:16" ht="22.5" customHeight="1">
      <c r="A39" s="274"/>
      <c r="B39" s="283"/>
      <c r="C39" s="284" t="s">
        <v>489</v>
      </c>
      <c r="D39" s="277"/>
      <c r="E39" s="274" t="s">
        <v>272</v>
      </c>
      <c r="F39" s="285">
        <v>11</v>
      </c>
      <c r="G39" s="286"/>
      <c r="H39" s="286"/>
      <c r="I39" s="287"/>
      <c r="J39" s="286"/>
      <c r="K39" s="286"/>
      <c r="M39" s="337">
        <f t="shared" si="0"/>
        <v>0</v>
      </c>
      <c r="N39" s="337">
        <v>2310</v>
      </c>
      <c r="O39" s="364"/>
      <c r="P39" s="364"/>
    </row>
    <row r="40" spans="1:16" ht="22.5" customHeight="1">
      <c r="A40" s="274"/>
      <c r="B40" s="288"/>
      <c r="C40" s="276" t="s">
        <v>357</v>
      </c>
      <c r="D40" s="289"/>
      <c r="E40" s="274" t="s">
        <v>271</v>
      </c>
      <c r="F40" s="285">
        <v>1</v>
      </c>
      <c r="G40" s="286"/>
      <c r="H40" s="286"/>
      <c r="I40" s="287"/>
      <c r="J40" s="286"/>
      <c r="K40" s="286"/>
      <c r="M40" s="337">
        <f t="shared" si="0"/>
        <v>0</v>
      </c>
      <c r="N40" s="337">
        <v>1500</v>
      </c>
      <c r="O40" s="364"/>
      <c r="P40" s="364"/>
    </row>
    <row r="41" spans="1:16" ht="22.5" customHeight="1">
      <c r="A41" s="274">
        <v>8</v>
      </c>
      <c r="B41" s="283" t="s">
        <v>446</v>
      </c>
      <c r="C41" s="282"/>
      <c r="D41" s="277"/>
      <c r="E41" s="274"/>
      <c r="F41" s="285"/>
      <c r="G41" s="286"/>
      <c r="H41" s="286"/>
      <c r="I41" s="287"/>
      <c r="J41" s="286"/>
      <c r="K41" s="286"/>
      <c r="M41" s="337">
        <f t="shared" si="0"/>
        <v>0</v>
      </c>
      <c r="N41" s="337">
        <v>0</v>
      </c>
      <c r="O41" s="364"/>
      <c r="P41" s="364"/>
    </row>
    <row r="42" spans="1:16" ht="22.5" customHeight="1">
      <c r="A42" s="274"/>
      <c r="B42" s="283"/>
      <c r="C42" s="284" t="s">
        <v>489</v>
      </c>
      <c r="D42" s="277"/>
      <c r="E42" s="274" t="s">
        <v>272</v>
      </c>
      <c r="F42" s="285">
        <v>16</v>
      </c>
      <c r="G42" s="286"/>
      <c r="H42" s="286"/>
      <c r="I42" s="287"/>
      <c r="J42" s="286"/>
      <c r="K42" s="286"/>
      <c r="M42" s="337">
        <f t="shared" si="0"/>
        <v>0</v>
      </c>
      <c r="N42" s="337">
        <v>3360</v>
      </c>
      <c r="O42" s="364"/>
      <c r="P42" s="364"/>
    </row>
    <row r="43" spans="1:16" ht="22.5" customHeight="1">
      <c r="A43" s="274">
        <v>9</v>
      </c>
      <c r="B43" s="283" t="s">
        <v>444</v>
      </c>
      <c r="C43" s="282"/>
      <c r="D43" s="277"/>
      <c r="E43" s="274"/>
      <c r="F43" s="285"/>
      <c r="G43" s="286"/>
      <c r="H43" s="286"/>
      <c r="I43" s="287"/>
      <c r="J43" s="286"/>
      <c r="K43" s="286"/>
      <c r="M43" s="337">
        <f t="shared" si="0"/>
        <v>0</v>
      </c>
      <c r="N43" s="337">
        <v>0</v>
      </c>
      <c r="O43" s="364"/>
      <c r="P43" s="364"/>
    </row>
    <row r="44" spans="1:16" ht="22.5" customHeight="1">
      <c r="A44" s="274"/>
      <c r="B44" s="283"/>
      <c r="C44" s="284" t="s">
        <v>490</v>
      </c>
      <c r="D44" s="277"/>
      <c r="E44" s="274" t="s">
        <v>272</v>
      </c>
      <c r="F44" s="285">
        <v>20</v>
      </c>
      <c r="G44" s="286"/>
      <c r="H44" s="286"/>
      <c r="I44" s="287"/>
      <c r="J44" s="286"/>
      <c r="K44" s="286"/>
      <c r="M44" s="337">
        <f t="shared" si="0"/>
        <v>0</v>
      </c>
      <c r="N44" s="337">
        <v>4200</v>
      </c>
      <c r="O44" s="364"/>
      <c r="P44" s="364"/>
    </row>
    <row r="45" spans="1:16" ht="22.5" customHeight="1">
      <c r="A45" s="274"/>
      <c r="B45" s="283"/>
      <c r="C45" s="284" t="s">
        <v>358</v>
      </c>
      <c r="D45" s="277"/>
      <c r="E45" s="274" t="s">
        <v>271</v>
      </c>
      <c r="F45" s="285">
        <v>2</v>
      </c>
      <c r="G45" s="286"/>
      <c r="H45" s="286"/>
      <c r="I45" s="287"/>
      <c r="J45" s="286"/>
      <c r="K45" s="286"/>
      <c r="M45" s="337">
        <f t="shared" si="0"/>
        <v>0</v>
      </c>
      <c r="N45" s="337">
        <v>3000</v>
      </c>
      <c r="O45" s="364"/>
      <c r="P45" s="364"/>
    </row>
    <row r="46" spans="1:16" ht="22.5" customHeight="1">
      <c r="A46" s="274">
        <v>10</v>
      </c>
      <c r="B46" s="283" t="s">
        <v>445</v>
      </c>
      <c r="C46" s="282"/>
      <c r="D46" s="277"/>
      <c r="E46" s="274"/>
      <c r="F46" s="285"/>
      <c r="G46" s="286"/>
      <c r="H46" s="286"/>
      <c r="I46" s="287"/>
      <c r="J46" s="286"/>
      <c r="K46" s="286"/>
      <c r="M46" s="337">
        <f>SUM(K46/2)</f>
        <v>0</v>
      </c>
      <c r="N46" s="337">
        <v>0</v>
      </c>
      <c r="O46" s="364"/>
      <c r="P46" s="364"/>
    </row>
    <row r="47" spans="1:16" ht="22.5" customHeight="1">
      <c r="A47" s="274"/>
      <c r="B47" s="283"/>
      <c r="C47" s="284" t="s">
        <v>489</v>
      </c>
      <c r="D47" s="277"/>
      <c r="E47" s="274" t="s">
        <v>272</v>
      </c>
      <c r="F47" s="285">
        <v>30</v>
      </c>
      <c r="G47" s="286"/>
      <c r="H47" s="286"/>
      <c r="I47" s="287"/>
      <c r="J47" s="286"/>
      <c r="K47" s="286"/>
      <c r="M47" s="337">
        <f>SUM(K47/2)</f>
        <v>0</v>
      </c>
      <c r="N47" s="337">
        <v>6300</v>
      </c>
      <c r="O47" s="364"/>
      <c r="P47" s="364"/>
    </row>
    <row r="48" spans="1:16" ht="22.5" customHeight="1">
      <c r="A48" s="274"/>
      <c r="B48" s="283"/>
      <c r="C48" s="284" t="s">
        <v>360</v>
      </c>
      <c r="D48" s="277"/>
      <c r="E48" s="274" t="s">
        <v>271</v>
      </c>
      <c r="F48" s="285">
        <v>2</v>
      </c>
      <c r="G48" s="286"/>
      <c r="H48" s="286"/>
      <c r="I48" s="287"/>
      <c r="J48" s="286"/>
      <c r="K48" s="286"/>
      <c r="M48" s="337">
        <f>SUM(K48/2)</f>
        <v>0</v>
      </c>
      <c r="N48" s="337">
        <v>4000</v>
      </c>
      <c r="O48" s="364"/>
      <c r="P48" s="364"/>
    </row>
    <row r="49" spans="1:16" ht="22.5" customHeight="1">
      <c r="A49" s="274">
        <v>11</v>
      </c>
      <c r="B49" s="283" t="s">
        <v>442</v>
      </c>
      <c r="C49" s="282"/>
      <c r="D49" s="277"/>
      <c r="E49" s="274"/>
      <c r="F49" s="285"/>
      <c r="G49" s="286"/>
      <c r="H49" s="286"/>
      <c r="I49" s="287"/>
      <c r="J49" s="286"/>
      <c r="K49" s="286"/>
      <c r="M49" s="337">
        <f>SUM(K49/2)</f>
        <v>0</v>
      </c>
      <c r="N49" s="337">
        <v>0</v>
      </c>
      <c r="O49" s="364"/>
      <c r="P49" s="364"/>
    </row>
    <row r="50" spans="1:16" ht="22.5" customHeight="1">
      <c r="A50" s="274"/>
      <c r="B50" s="283"/>
      <c r="C50" s="284" t="s">
        <v>489</v>
      </c>
      <c r="D50" s="277"/>
      <c r="E50" s="274" t="s">
        <v>272</v>
      </c>
      <c r="F50" s="285">
        <v>98</v>
      </c>
      <c r="G50" s="286"/>
      <c r="H50" s="286"/>
      <c r="I50" s="287"/>
      <c r="J50" s="286"/>
      <c r="K50" s="286"/>
      <c r="M50" s="337">
        <f>SUM(K50/2)</f>
        <v>0</v>
      </c>
      <c r="N50" s="337">
        <v>20580</v>
      </c>
      <c r="O50" s="364"/>
      <c r="P50" s="364"/>
    </row>
    <row r="51" spans="1:16" ht="22.5" customHeight="1">
      <c r="A51" s="274">
        <v>12</v>
      </c>
      <c r="B51" s="283" t="s">
        <v>441</v>
      </c>
      <c r="C51" s="282"/>
      <c r="D51" s="277"/>
      <c r="E51" s="274"/>
      <c r="F51" s="285"/>
      <c r="G51" s="286"/>
      <c r="H51" s="286"/>
      <c r="I51" s="287"/>
      <c r="J51" s="286"/>
      <c r="K51" s="286"/>
      <c r="M51" s="337">
        <f t="shared" si="0"/>
        <v>0</v>
      </c>
      <c r="N51" s="337">
        <v>0</v>
      </c>
      <c r="O51" s="364"/>
      <c r="P51" s="364"/>
    </row>
    <row r="52" spans="1:16" ht="22.5" customHeight="1">
      <c r="A52" s="274"/>
      <c r="B52" s="283"/>
      <c r="C52" s="284" t="s">
        <v>489</v>
      </c>
      <c r="D52" s="277"/>
      <c r="E52" s="274" t="s">
        <v>272</v>
      </c>
      <c r="F52" s="285">
        <v>14</v>
      </c>
      <c r="G52" s="286"/>
      <c r="H52" s="286"/>
      <c r="I52" s="287"/>
      <c r="J52" s="286"/>
      <c r="K52" s="286"/>
      <c r="M52" s="337">
        <f t="shared" si="0"/>
        <v>0</v>
      </c>
      <c r="N52" s="337">
        <v>2940</v>
      </c>
      <c r="O52" s="364"/>
      <c r="P52" s="364"/>
    </row>
    <row r="53" spans="1:16" ht="22.5" customHeight="1">
      <c r="A53" s="274">
        <v>13</v>
      </c>
      <c r="B53" s="283" t="s">
        <v>443</v>
      </c>
      <c r="C53" s="282"/>
      <c r="D53" s="277"/>
      <c r="E53" s="274"/>
      <c r="F53" s="285"/>
      <c r="G53" s="286"/>
      <c r="H53" s="286"/>
      <c r="I53" s="287"/>
      <c r="J53" s="286"/>
      <c r="K53" s="286"/>
      <c r="M53" s="337">
        <f t="shared" si="0"/>
        <v>0</v>
      </c>
      <c r="N53" s="337">
        <v>0</v>
      </c>
      <c r="O53" s="364"/>
      <c r="P53" s="364"/>
    </row>
    <row r="54" spans="1:16" ht="22.5" customHeight="1">
      <c r="A54" s="274"/>
      <c r="B54" s="283"/>
      <c r="C54" s="284" t="s">
        <v>490</v>
      </c>
      <c r="D54" s="277"/>
      <c r="E54" s="274" t="s">
        <v>272</v>
      </c>
      <c r="F54" s="285">
        <v>68</v>
      </c>
      <c r="G54" s="286"/>
      <c r="H54" s="286"/>
      <c r="I54" s="287"/>
      <c r="J54" s="286"/>
      <c r="K54" s="286"/>
      <c r="M54" s="337">
        <f t="shared" si="0"/>
        <v>0</v>
      </c>
      <c r="N54" s="337">
        <v>14280</v>
      </c>
      <c r="O54" s="364"/>
      <c r="P54" s="364"/>
    </row>
    <row r="55" spans="1:16" ht="22.5" customHeight="1">
      <c r="A55" s="274">
        <v>14</v>
      </c>
      <c r="B55" s="283" t="s">
        <v>455</v>
      </c>
      <c r="C55" s="284"/>
      <c r="D55" s="277"/>
      <c r="E55" s="274"/>
      <c r="F55" s="285"/>
      <c r="G55" s="286"/>
      <c r="H55" s="286"/>
      <c r="I55" s="287"/>
      <c r="J55" s="286"/>
      <c r="K55" s="286"/>
      <c r="M55" s="337">
        <f t="shared" si="0"/>
        <v>0</v>
      </c>
      <c r="N55" s="337">
        <v>14281</v>
      </c>
      <c r="O55" s="364"/>
      <c r="P55" s="364"/>
    </row>
    <row r="56" spans="1:16" ht="22.5" customHeight="1">
      <c r="A56" s="274"/>
      <c r="B56" s="283"/>
      <c r="C56" s="284" t="s">
        <v>491</v>
      </c>
      <c r="D56" s="277"/>
      <c r="E56" s="274" t="s">
        <v>452</v>
      </c>
      <c r="F56" s="285">
        <v>226</v>
      </c>
      <c r="G56" s="286"/>
      <c r="H56" s="286"/>
      <c r="I56" s="287"/>
      <c r="J56" s="286"/>
      <c r="K56" s="286"/>
      <c r="M56" s="337">
        <f t="shared" si="0"/>
        <v>0</v>
      </c>
      <c r="N56" s="337">
        <v>14282</v>
      </c>
      <c r="O56" s="364"/>
      <c r="P56" s="364"/>
    </row>
    <row r="57" spans="1:16" ht="22.5" customHeight="1">
      <c r="A57" s="274"/>
      <c r="B57" s="283"/>
      <c r="C57" s="284" t="s">
        <v>492</v>
      </c>
      <c r="D57" s="277"/>
      <c r="E57" s="274" t="s">
        <v>452</v>
      </c>
      <c r="F57" s="285">
        <v>43</v>
      </c>
      <c r="G57" s="286"/>
      <c r="H57" s="286"/>
      <c r="I57" s="287"/>
      <c r="J57" s="286"/>
      <c r="K57" s="286"/>
      <c r="M57" s="337">
        <f t="shared" si="0"/>
        <v>0</v>
      </c>
      <c r="N57" s="337">
        <v>14283</v>
      </c>
      <c r="O57" s="364"/>
      <c r="P57" s="364"/>
    </row>
    <row r="58" spans="1:16" s="383" customFormat="1" ht="22.5" customHeight="1">
      <c r="A58" s="298"/>
      <c r="B58" s="283"/>
      <c r="C58" s="282"/>
      <c r="D58" s="299" t="s">
        <v>361</v>
      </c>
      <c r="E58" s="298"/>
      <c r="F58" s="300"/>
      <c r="G58" s="301"/>
      <c r="H58" s="301"/>
      <c r="I58" s="302"/>
      <c r="J58" s="301"/>
      <c r="K58" s="301"/>
      <c r="M58" s="384"/>
      <c r="N58" s="384"/>
      <c r="O58" s="385"/>
      <c r="P58" s="385"/>
    </row>
    <row r="59" spans="1:16" ht="22.5" customHeight="1">
      <c r="A59" s="274"/>
      <c r="B59" s="281"/>
      <c r="C59" s="282" t="s">
        <v>125</v>
      </c>
      <c r="D59" s="303"/>
      <c r="E59" s="274"/>
      <c r="F59" s="304"/>
      <c r="G59" s="286"/>
      <c r="H59" s="301"/>
      <c r="I59" s="287"/>
      <c r="J59" s="301"/>
      <c r="K59" s="301"/>
      <c r="M59" s="337"/>
      <c r="N59" s="337"/>
      <c r="O59" s="364"/>
      <c r="P59" s="364"/>
    </row>
    <row r="60" spans="1:16" ht="22.5" customHeight="1">
      <c r="A60" s="274">
        <v>1</v>
      </c>
      <c r="B60" s="305" t="s">
        <v>433</v>
      </c>
      <c r="C60" s="284"/>
      <c r="D60" s="303"/>
      <c r="E60" s="274"/>
      <c r="F60" s="304"/>
      <c r="G60" s="286"/>
      <c r="H60" s="301"/>
      <c r="I60" s="287"/>
      <c r="J60" s="301"/>
      <c r="K60" s="301"/>
      <c r="M60" s="337"/>
      <c r="N60" s="337"/>
      <c r="O60" s="364"/>
      <c r="P60" s="364"/>
    </row>
    <row r="61" spans="1:16" ht="22.5" customHeight="1">
      <c r="A61" s="274"/>
      <c r="B61" s="305" t="s">
        <v>434</v>
      </c>
      <c r="C61" s="284"/>
      <c r="D61" s="303"/>
      <c r="E61" s="274"/>
      <c r="F61" s="304"/>
      <c r="G61" s="286"/>
      <c r="H61" s="301"/>
      <c r="I61" s="287"/>
      <c r="J61" s="301"/>
      <c r="K61" s="301"/>
      <c r="M61" s="337"/>
      <c r="N61" s="337"/>
      <c r="O61" s="364"/>
      <c r="P61" s="364"/>
    </row>
    <row r="62" spans="1:16" ht="22.5" customHeight="1">
      <c r="A62" s="274"/>
      <c r="B62" s="305" t="s">
        <v>435</v>
      </c>
      <c r="C62" s="284"/>
      <c r="D62" s="303"/>
      <c r="E62" s="274" t="s">
        <v>12</v>
      </c>
      <c r="F62" s="304">
        <v>230</v>
      </c>
      <c r="G62" s="286"/>
      <c r="H62" s="286"/>
      <c r="I62" s="287"/>
      <c r="J62" s="286"/>
      <c r="K62" s="286"/>
      <c r="M62" s="337"/>
      <c r="N62" s="364">
        <f>SUM(K62)</f>
        <v>0</v>
      </c>
      <c r="O62" s="364"/>
      <c r="P62" s="364"/>
    </row>
    <row r="63" spans="1:16" ht="22.5" customHeight="1">
      <c r="A63" s="274">
        <v>2</v>
      </c>
      <c r="B63" s="305" t="s">
        <v>433</v>
      </c>
      <c r="C63" s="282"/>
      <c r="D63" s="303"/>
      <c r="E63" s="274"/>
      <c r="F63" s="304"/>
      <c r="G63" s="286"/>
      <c r="H63" s="286"/>
      <c r="I63" s="287"/>
      <c r="J63" s="286"/>
      <c r="K63" s="286"/>
      <c r="M63" s="337"/>
      <c r="N63" s="364">
        <f t="shared" ref="N63:N64" si="1">SUM(K63)</f>
        <v>0</v>
      </c>
      <c r="O63" s="364"/>
      <c r="P63" s="364"/>
    </row>
    <row r="64" spans="1:16" ht="22.5" customHeight="1">
      <c r="A64" s="274"/>
      <c r="B64" s="305" t="s">
        <v>435</v>
      </c>
      <c r="C64" s="282"/>
      <c r="D64" s="303"/>
      <c r="E64" s="274" t="s">
        <v>12</v>
      </c>
      <c r="F64" s="304">
        <v>377</v>
      </c>
      <c r="G64" s="286"/>
      <c r="H64" s="286"/>
      <c r="I64" s="287"/>
      <c r="J64" s="286"/>
      <c r="K64" s="286"/>
      <c r="M64" s="337"/>
      <c r="N64" s="364">
        <f t="shared" si="1"/>
        <v>0</v>
      </c>
      <c r="O64" s="364"/>
      <c r="P64" s="364"/>
    </row>
    <row r="65" spans="1:16" ht="22.5" customHeight="1">
      <c r="A65" s="274"/>
      <c r="B65" s="306"/>
      <c r="C65" s="282"/>
      <c r="D65" s="303" t="s">
        <v>326</v>
      </c>
      <c r="E65" s="274"/>
      <c r="F65" s="304"/>
      <c r="G65" s="286"/>
      <c r="H65" s="301"/>
      <c r="I65" s="301"/>
      <c r="J65" s="301"/>
      <c r="K65" s="301"/>
      <c r="M65" s="337"/>
      <c r="N65" s="337"/>
      <c r="O65" s="364"/>
      <c r="P65" s="364"/>
    </row>
    <row r="66" spans="1:16" ht="22.5" customHeight="1">
      <c r="A66" s="274"/>
      <c r="B66" s="281"/>
      <c r="C66" s="307" t="s">
        <v>126</v>
      </c>
      <c r="D66" s="277"/>
      <c r="E66" s="274"/>
      <c r="F66" s="285"/>
      <c r="G66" s="286"/>
      <c r="H66" s="286"/>
      <c r="I66" s="287"/>
      <c r="J66" s="286"/>
      <c r="K66" s="286"/>
      <c r="M66" s="337"/>
      <c r="N66" s="337"/>
      <c r="O66" s="364"/>
      <c r="P66" s="364"/>
    </row>
    <row r="67" spans="1:16" ht="22.5" customHeight="1">
      <c r="A67" s="298">
        <v>1</v>
      </c>
      <c r="B67" s="283"/>
      <c r="C67" s="276" t="s">
        <v>362</v>
      </c>
      <c r="D67" s="277"/>
      <c r="E67" s="274" t="s">
        <v>272</v>
      </c>
      <c r="F67" s="285">
        <v>544</v>
      </c>
      <c r="G67" s="286"/>
      <c r="H67" s="286"/>
      <c r="I67" s="287"/>
      <c r="J67" s="286"/>
      <c r="K67" s="286"/>
      <c r="M67" s="337"/>
      <c r="N67" s="337"/>
      <c r="O67" s="364"/>
      <c r="P67" s="364">
        <f>+K67</f>
        <v>0</v>
      </c>
    </row>
    <row r="68" spans="1:16" ht="22.5" customHeight="1">
      <c r="A68" s="298">
        <v>2</v>
      </c>
      <c r="B68" s="283"/>
      <c r="C68" s="276" t="s">
        <v>363</v>
      </c>
      <c r="D68" s="277"/>
      <c r="E68" s="274" t="s">
        <v>272</v>
      </c>
      <c r="F68" s="285">
        <v>90</v>
      </c>
      <c r="G68" s="286"/>
      <c r="H68" s="286"/>
      <c r="I68" s="287"/>
      <c r="J68" s="286"/>
      <c r="K68" s="286"/>
      <c r="M68" s="337"/>
      <c r="N68" s="337"/>
      <c r="O68" s="364"/>
      <c r="P68" s="364">
        <f t="shared" ref="P68:P69" si="2">+K68</f>
        <v>0</v>
      </c>
    </row>
    <row r="69" spans="1:16" ht="22.5" customHeight="1">
      <c r="A69" s="298">
        <v>3</v>
      </c>
      <c r="B69" s="283"/>
      <c r="C69" s="276" t="s">
        <v>364</v>
      </c>
      <c r="D69" s="277"/>
      <c r="E69" s="274" t="s">
        <v>272</v>
      </c>
      <c r="F69" s="285">
        <v>108</v>
      </c>
      <c r="G69" s="286"/>
      <c r="H69" s="286"/>
      <c r="I69" s="287"/>
      <c r="J69" s="286"/>
      <c r="K69" s="286"/>
      <c r="M69" s="337"/>
      <c r="N69" s="337"/>
      <c r="O69" s="364"/>
      <c r="P69" s="364">
        <f t="shared" si="2"/>
        <v>0</v>
      </c>
    </row>
    <row r="70" spans="1:16" s="383" customFormat="1" ht="22.5" customHeight="1">
      <c r="A70" s="298"/>
      <c r="B70" s="283"/>
      <c r="C70" s="307"/>
      <c r="D70" s="299" t="s">
        <v>365</v>
      </c>
      <c r="E70" s="298"/>
      <c r="F70" s="300"/>
      <c r="G70" s="301"/>
      <c r="H70" s="301"/>
      <c r="I70" s="301"/>
      <c r="J70" s="301"/>
      <c r="K70" s="301"/>
      <c r="M70" s="384"/>
      <c r="N70" s="384"/>
      <c r="O70" s="385"/>
      <c r="P70" s="385"/>
    </row>
    <row r="71" spans="1:16" ht="22.5" customHeight="1">
      <c r="A71" s="274"/>
      <c r="B71" s="281"/>
      <c r="C71" s="307" t="s">
        <v>127</v>
      </c>
      <c r="D71" s="277"/>
      <c r="E71" s="274"/>
      <c r="F71" s="304"/>
      <c r="G71" s="286"/>
      <c r="H71" s="286"/>
      <c r="I71" s="287"/>
      <c r="J71" s="286"/>
      <c r="K71" s="286"/>
      <c r="M71" s="337"/>
      <c r="N71" s="337"/>
      <c r="O71" s="364"/>
      <c r="P71" s="364"/>
    </row>
    <row r="72" spans="1:16" ht="22.5" customHeight="1">
      <c r="A72" s="274">
        <v>1</v>
      </c>
      <c r="B72" s="281" t="s">
        <v>278</v>
      </c>
      <c r="C72" s="307"/>
      <c r="D72" s="277"/>
      <c r="E72" s="274"/>
      <c r="F72" s="304"/>
      <c r="G72" s="286"/>
      <c r="H72" s="286"/>
      <c r="I72" s="287"/>
      <c r="J72" s="286"/>
      <c r="K72" s="286"/>
      <c r="M72" s="337"/>
      <c r="N72" s="337"/>
      <c r="O72" s="364"/>
      <c r="P72" s="364"/>
    </row>
    <row r="73" spans="1:16" ht="22.5" customHeight="1">
      <c r="A73" s="274"/>
      <c r="B73" s="308"/>
      <c r="C73" s="276" t="s">
        <v>327</v>
      </c>
      <c r="D73" s="277"/>
      <c r="E73" s="274" t="s">
        <v>21</v>
      </c>
      <c r="F73" s="304">
        <v>1</v>
      </c>
      <c r="G73" s="286"/>
      <c r="H73" s="286"/>
      <c r="I73" s="287"/>
      <c r="J73" s="286"/>
      <c r="K73" s="286"/>
      <c r="M73" s="337"/>
      <c r="N73" s="337">
        <f>SUM(K73/2)</f>
        <v>0</v>
      </c>
      <c r="O73" s="364">
        <v>40000</v>
      </c>
      <c r="P73" s="364"/>
    </row>
    <row r="74" spans="1:16" ht="22.5" customHeight="1">
      <c r="A74" s="274">
        <v>2</v>
      </c>
      <c r="B74" s="281" t="s">
        <v>451</v>
      </c>
      <c r="C74" s="307"/>
      <c r="D74" s="277"/>
      <c r="E74" s="274"/>
      <c r="F74" s="304"/>
      <c r="G74" s="286"/>
      <c r="H74" s="286"/>
      <c r="I74" s="287"/>
      <c r="J74" s="286"/>
      <c r="K74" s="286"/>
      <c r="M74" s="337"/>
      <c r="N74" s="337">
        <f t="shared" ref="N74:N106" si="3">SUM(K74/2)</f>
        <v>0</v>
      </c>
      <c r="O74" s="364">
        <v>0</v>
      </c>
      <c r="P74" s="364"/>
    </row>
    <row r="75" spans="1:16" ht="22.5" customHeight="1">
      <c r="A75" s="274"/>
      <c r="B75" s="308"/>
      <c r="C75" s="276" t="s">
        <v>329</v>
      </c>
      <c r="D75" s="277"/>
      <c r="E75" s="274" t="s">
        <v>21</v>
      </c>
      <c r="F75" s="304">
        <v>7</v>
      </c>
      <c r="G75" s="286"/>
      <c r="H75" s="286"/>
      <c r="I75" s="287"/>
      <c r="J75" s="286"/>
      <c r="K75" s="286"/>
      <c r="M75" s="337"/>
      <c r="N75" s="337">
        <f t="shared" si="3"/>
        <v>0</v>
      </c>
      <c r="O75" s="364">
        <v>35000</v>
      </c>
      <c r="P75" s="364"/>
    </row>
    <row r="76" spans="1:16" ht="22.5" customHeight="1">
      <c r="A76" s="274"/>
      <c r="B76" s="308"/>
      <c r="C76" s="276" t="s">
        <v>330</v>
      </c>
      <c r="D76" s="277"/>
      <c r="E76" s="274" t="s">
        <v>21</v>
      </c>
      <c r="F76" s="304">
        <v>7</v>
      </c>
      <c r="G76" s="286"/>
      <c r="H76" s="286"/>
      <c r="I76" s="287"/>
      <c r="J76" s="286"/>
      <c r="K76" s="286"/>
      <c r="M76" s="337"/>
      <c r="N76" s="337">
        <f t="shared" si="3"/>
        <v>0</v>
      </c>
      <c r="O76" s="364">
        <v>5250</v>
      </c>
      <c r="P76" s="364"/>
    </row>
    <row r="77" spans="1:16" ht="22.5" customHeight="1">
      <c r="A77" s="274">
        <v>3</v>
      </c>
      <c r="B77" s="281" t="s">
        <v>450</v>
      </c>
      <c r="C77" s="307"/>
      <c r="D77" s="277"/>
      <c r="E77" s="274"/>
      <c r="F77" s="304"/>
      <c r="G77" s="286"/>
      <c r="H77" s="286"/>
      <c r="I77" s="287"/>
      <c r="J77" s="286"/>
      <c r="K77" s="286"/>
      <c r="M77" s="337"/>
      <c r="N77" s="337">
        <f t="shared" si="3"/>
        <v>0</v>
      </c>
      <c r="O77" s="364">
        <v>0</v>
      </c>
      <c r="P77" s="364"/>
    </row>
    <row r="78" spans="1:16" ht="22.5" customHeight="1">
      <c r="A78" s="274"/>
      <c r="B78" s="281"/>
      <c r="C78" s="276" t="s">
        <v>329</v>
      </c>
      <c r="D78" s="277"/>
      <c r="E78" s="274" t="s">
        <v>21</v>
      </c>
      <c r="F78" s="304">
        <v>2</v>
      </c>
      <c r="G78" s="286"/>
      <c r="H78" s="286"/>
      <c r="I78" s="287"/>
      <c r="J78" s="286"/>
      <c r="K78" s="286"/>
      <c r="M78" s="337"/>
      <c r="N78" s="337">
        <f t="shared" si="3"/>
        <v>0</v>
      </c>
      <c r="O78" s="364">
        <v>10000</v>
      </c>
      <c r="P78" s="364"/>
    </row>
    <row r="79" spans="1:16" ht="22.5" customHeight="1">
      <c r="A79" s="274"/>
      <c r="B79" s="281"/>
      <c r="C79" s="276" t="s">
        <v>334</v>
      </c>
      <c r="D79" s="277"/>
      <c r="E79" s="274" t="s">
        <v>21</v>
      </c>
      <c r="F79" s="304">
        <v>2</v>
      </c>
      <c r="G79" s="286"/>
      <c r="H79" s="286"/>
      <c r="I79" s="287"/>
      <c r="J79" s="286"/>
      <c r="K79" s="286"/>
      <c r="M79" s="337"/>
      <c r="N79" s="337">
        <f t="shared" si="3"/>
        <v>0</v>
      </c>
      <c r="O79" s="364">
        <v>8000</v>
      </c>
      <c r="P79" s="364"/>
    </row>
    <row r="80" spans="1:16" ht="22.5" customHeight="1">
      <c r="A80" s="274"/>
      <c r="B80" s="281"/>
      <c r="C80" s="276" t="s">
        <v>335</v>
      </c>
      <c r="D80" s="277"/>
      <c r="E80" s="274" t="s">
        <v>21</v>
      </c>
      <c r="F80" s="304">
        <v>2</v>
      </c>
      <c r="G80" s="286"/>
      <c r="H80" s="286"/>
      <c r="I80" s="287"/>
      <c r="J80" s="286"/>
      <c r="K80" s="286"/>
      <c r="M80" s="337"/>
      <c r="N80" s="337">
        <f t="shared" si="3"/>
        <v>0</v>
      </c>
      <c r="O80" s="364">
        <v>1500</v>
      </c>
      <c r="P80" s="364"/>
    </row>
    <row r="81" spans="1:16" ht="22.5" customHeight="1">
      <c r="A81" s="274"/>
      <c r="B81" s="281"/>
      <c r="C81" s="276" t="s">
        <v>336</v>
      </c>
      <c r="D81" s="277"/>
      <c r="E81" s="274" t="s">
        <v>21</v>
      </c>
      <c r="F81" s="304">
        <v>2</v>
      </c>
      <c r="G81" s="286"/>
      <c r="H81" s="286"/>
      <c r="I81" s="287"/>
      <c r="J81" s="286"/>
      <c r="K81" s="286"/>
      <c r="M81" s="337"/>
      <c r="N81" s="337">
        <f t="shared" si="3"/>
        <v>0</v>
      </c>
      <c r="O81" s="364">
        <v>2500</v>
      </c>
      <c r="P81" s="364"/>
    </row>
    <row r="82" spans="1:16" ht="22.5" customHeight="1">
      <c r="A82" s="274">
        <v>4</v>
      </c>
      <c r="B82" s="281" t="s">
        <v>447</v>
      </c>
      <c r="C82" s="307"/>
      <c r="D82" s="277"/>
      <c r="E82" s="274"/>
      <c r="F82" s="304"/>
      <c r="G82" s="286"/>
      <c r="H82" s="286"/>
      <c r="I82" s="287"/>
      <c r="J82" s="286"/>
      <c r="K82" s="286"/>
      <c r="M82" s="337"/>
      <c r="N82" s="337">
        <f t="shared" si="3"/>
        <v>0</v>
      </c>
      <c r="O82" s="364">
        <v>0</v>
      </c>
      <c r="P82" s="364"/>
    </row>
    <row r="83" spans="1:16" ht="22.5" customHeight="1">
      <c r="A83" s="274"/>
      <c r="B83" s="281"/>
      <c r="C83" s="276" t="s">
        <v>329</v>
      </c>
      <c r="D83" s="277"/>
      <c r="E83" s="274" t="s">
        <v>21</v>
      </c>
      <c r="F83" s="304">
        <v>4</v>
      </c>
      <c r="G83" s="286"/>
      <c r="H83" s="286"/>
      <c r="I83" s="287"/>
      <c r="J83" s="286"/>
      <c r="K83" s="286"/>
      <c r="M83" s="337"/>
      <c r="N83" s="337">
        <f t="shared" si="3"/>
        <v>0</v>
      </c>
      <c r="O83" s="364">
        <v>20000</v>
      </c>
      <c r="P83" s="364"/>
    </row>
    <row r="84" spans="1:16" ht="22.5" customHeight="1">
      <c r="A84" s="274"/>
      <c r="B84" s="281"/>
      <c r="C84" s="276" t="s">
        <v>335</v>
      </c>
      <c r="D84" s="277"/>
      <c r="E84" s="274" t="s">
        <v>21</v>
      </c>
      <c r="F84" s="304">
        <v>4</v>
      </c>
      <c r="G84" s="286"/>
      <c r="H84" s="286"/>
      <c r="I84" s="287"/>
      <c r="J84" s="286"/>
      <c r="K84" s="286"/>
      <c r="M84" s="337"/>
      <c r="N84" s="337">
        <f t="shared" si="3"/>
        <v>0</v>
      </c>
      <c r="O84" s="364">
        <v>3000</v>
      </c>
      <c r="P84" s="364"/>
    </row>
    <row r="85" spans="1:16" ht="22.5" customHeight="1">
      <c r="A85" s="274">
        <v>5</v>
      </c>
      <c r="B85" s="281" t="s">
        <v>442</v>
      </c>
      <c r="C85" s="307"/>
      <c r="D85" s="277"/>
      <c r="E85" s="274"/>
      <c r="F85" s="304"/>
      <c r="G85" s="286"/>
      <c r="H85" s="286"/>
      <c r="I85" s="287"/>
      <c r="J85" s="286"/>
      <c r="K85" s="286"/>
      <c r="M85" s="337"/>
      <c r="N85" s="337">
        <f t="shared" si="3"/>
        <v>0</v>
      </c>
      <c r="O85" s="364">
        <v>0</v>
      </c>
      <c r="P85" s="364"/>
    </row>
    <row r="86" spans="1:16" ht="22.5" customHeight="1">
      <c r="A86" s="274"/>
      <c r="B86" s="281"/>
      <c r="C86" s="276" t="s">
        <v>329</v>
      </c>
      <c r="D86" s="277"/>
      <c r="E86" s="274" t="s">
        <v>21</v>
      </c>
      <c r="F86" s="304">
        <v>12</v>
      </c>
      <c r="G86" s="286"/>
      <c r="H86" s="286"/>
      <c r="I86" s="287"/>
      <c r="J86" s="286"/>
      <c r="K86" s="286"/>
      <c r="M86" s="337"/>
      <c r="N86" s="337">
        <f t="shared" si="3"/>
        <v>0</v>
      </c>
      <c r="O86" s="364">
        <v>60000</v>
      </c>
      <c r="P86" s="364"/>
    </row>
    <row r="87" spans="1:16" ht="22.5" customHeight="1">
      <c r="A87" s="274"/>
      <c r="B87" s="281"/>
      <c r="C87" s="276" t="s">
        <v>335</v>
      </c>
      <c r="D87" s="277"/>
      <c r="E87" s="274" t="s">
        <v>21</v>
      </c>
      <c r="F87" s="304">
        <v>12</v>
      </c>
      <c r="G87" s="286"/>
      <c r="H87" s="286"/>
      <c r="I87" s="287"/>
      <c r="J87" s="286"/>
      <c r="K87" s="286"/>
      <c r="M87" s="337"/>
      <c r="N87" s="337">
        <f t="shared" si="3"/>
        <v>0</v>
      </c>
      <c r="O87" s="364">
        <v>9000</v>
      </c>
      <c r="P87" s="364"/>
    </row>
    <row r="88" spans="1:16" ht="22.5" customHeight="1">
      <c r="A88" s="274">
        <v>6</v>
      </c>
      <c r="B88" s="281" t="s">
        <v>448</v>
      </c>
      <c r="C88" s="307"/>
      <c r="D88" s="277"/>
      <c r="E88" s="274"/>
      <c r="F88" s="304"/>
      <c r="G88" s="286"/>
      <c r="H88" s="286"/>
      <c r="I88" s="287"/>
      <c r="J88" s="286"/>
      <c r="K88" s="286"/>
      <c r="M88" s="337"/>
      <c r="N88" s="337">
        <f t="shared" si="3"/>
        <v>0</v>
      </c>
      <c r="O88" s="364">
        <v>0</v>
      </c>
      <c r="P88" s="364"/>
    </row>
    <row r="89" spans="1:16" ht="22.5" customHeight="1">
      <c r="A89" s="274"/>
      <c r="B89" s="281"/>
      <c r="C89" s="276" t="s">
        <v>329</v>
      </c>
      <c r="D89" s="277"/>
      <c r="E89" s="274" t="s">
        <v>21</v>
      </c>
      <c r="F89" s="304">
        <v>2</v>
      </c>
      <c r="G89" s="286"/>
      <c r="H89" s="286"/>
      <c r="I89" s="287"/>
      <c r="J89" s="286"/>
      <c r="K89" s="286"/>
      <c r="M89" s="337"/>
      <c r="N89" s="337">
        <f t="shared" si="3"/>
        <v>0</v>
      </c>
      <c r="O89" s="364">
        <v>10000</v>
      </c>
      <c r="P89" s="364"/>
    </row>
    <row r="90" spans="1:16" ht="22.5" customHeight="1">
      <c r="A90" s="274"/>
      <c r="B90" s="281"/>
      <c r="C90" s="276" t="s">
        <v>335</v>
      </c>
      <c r="D90" s="277"/>
      <c r="E90" s="274" t="s">
        <v>21</v>
      </c>
      <c r="F90" s="304">
        <v>2</v>
      </c>
      <c r="G90" s="286"/>
      <c r="H90" s="286"/>
      <c r="I90" s="287"/>
      <c r="J90" s="286"/>
      <c r="K90" s="286"/>
      <c r="M90" s="337"/>
      <c r="N90" s="337">
        <f t="shared" si="3"/>
        <v>0</v>
      </c>
      <c r="O90" s="364">
        <v>1500</v>
      </c>
      <c r="P90" s="364"/>
    </row>
    <row r="91" spans="1:16" ht="22.5" customHeight="1">
      <c r="A91" s="274">
        <v>7</v>
      </c>
      <c r="B91" s="281" t="s">
        <v>449</v>
      </c>
      <c r="C91" s="307"/>
      <c r="D91" s="277"/>
      <c r="E91" s="274"/>
      <c r="F91" s="304"/>
      <c r="G91" s="286"/>
      <c r="H91" s="286"/>
      <c r="I91" s="287"/>
      <c r="J91" s="286"/>
      <c r="K91" s="286"/>
      <c r="M91" s="337"/>
      <c r="N91" s="337">
        <f t="shared" si="3"/>
        <v>0</v>
      </c>
      <c r="O91" s="364">
        <v>0</v>
      </c>
      <c r="P91" s="364"/>
    </row>
    <row r="92" spans="1:16" ht="22.5" customHeight="1">
      <c r="A92" s="274"/>
      <c r="B92" s="281"/>
      <c r="C92" s="276" t="s">
        <v>329</v>
      </c>
      <c r="D92" s="277"/>
      <c r="E92" s="274" t="s">
        <v>21</v>
      </c>
      <c r="F92" s="304">
        <v>4</v>
      </c>
      <c r="G92" s="286"/>
      <c r="H92" s="286"/>
      <c r="I92" s="287"/>
      <c r="J92" s="286"/>
      <c r="K92" s="286"/>
      <c r="M92" s="337"/>
      <c r="N92" s="337">
        <f t="shared" si="3"/>
        <v>0</v>
      </c>
      <c r="O92" s="364">
        <v>20000</v>
      </c>
      <c r="P92" s="364"/>
    </row>
    <row r="93" spans="1:16" ht="22.5" customHeight="1">
      <c r="A93" s="274"/>
      <c r="B93" s="281"/>
      <c r="C93" s="276" t="s">
        <v>335</v>
      </c>
      <c r="D93" s="277"/>
      <c r="E93" s="274" t="s">
        <v>21</v>
      </c>
      <c r="F93" s="304">
        <v>4</v>
      </c>
      <c r="G93" s="286"/>
      <c r="H93" s="286"/>
      <c r="I93" s="287"/>
      <c r="J93" s="286"/>
      <c r="K93" s="286"/>
      <c r="M93" s="337"/>
      <c r="N93" s="337">
        <f t="shared" si="3"/>
        <v>0</v>
      </c>
      <c r="O93" s="364">
        <v>3000</v>
      </c>
      <c r="P93" s="364"/>
    </row>
    <row r="94" spans="1:16" ht="22.5" customHeight="1">
      <c r="A94" s="274">
        <v>8</v>
      </c>
      <c r="B94" s="281" t="s">
        <v>322</v>
      </c>
      <c r="C94" s="307"/>
      <c r="D94" s="277"/>
      <c r="E94" s="274"/>
      <c r="F94" s="304"/>
      <c r="G94" s="286"/>
      <c r="H94" s="286"/>
      <c r="I94" s="287"/>
      <c r="J94" s="286"/>
      <c r="K94" s="286"/>
      <c r="M94" s="337"/>
      <c r="N94" s="337">
        <f t="shared" si="3"/>
        <v>0</v>
      </c>
      <c r="O94" s="364">
        <v>0</v>
      </c>
      <c r="P94" s="364"/>
    </row>
    <row r="95" spans="1:16" ht="22.5" customHeight="1">
      <c r="A95" s="274"/>
      <c r="B95" s="281"/>
      <c r="C95" s="276" t="s">
        <v>329</v>
      </c>
      <c r="D95" s="277"/>
      <c r="E95" s="274" t="s">
        <v>21</v>
      </c>
      <c r="F95" s="304">
        <v>1</v>
      </c>
      <c r="G95" s="286"/>
      <c r="H95" s="286"/>
      <c r="I95" s="287"/>
      <c r="J95" s="286"/>
      <c r="K95" s="286"/>
      <c r="M95" s="337"/>
      <c r="N95" s="337">
        <f t="shared" si="3"/>
        <v>0</v>
      </c>
      <c r="O95" s="364">
        <v>5000</v>
      </c>
      <c r="P95" s="364"/>
    </row>
    <row r="96" spans="1:16" ht="22.5" customHeight="1">
      <c r="A96" s="274"/>
      <c r="B96" s="281"/>
      <c r="C96" s="276" t="s">
        <v>348</v>
      </c>
      <c r="D96" s="277"/>
      <c r="E96" s="274" t="s">
        <v>21</v>
      </c>
      <c r="F96" s="304">
        <v>1</v>
      </c>
      <c r="G96" s="286"/>
      <c r="H96" s="286"/>
      <c r="I96" s="287"/>
      <c r="J96" s="286"/>
      <c r="K96" s="286"/>
      <c r="M96" s="337"/>
      <c r="N96" s="337">
        <f t="shared" si="3"/>
        <v>0</v>
      </c>
      <c r="O96" s="364">
        <v>5000</v>
      </c>
      <c r="P96" s="364"/>
    </row>
    <row r="97" spans="1:16" ht="22.5" customHeight="1">
      <c r="A97" s="274"/>
      <c r="B97" s="281"/>
      <c r="C97" s="276" t="s">
        <v>349</v>
      </c>
      <c r="D97" s="277"/>
      <c r="E97" s="274" t="s">
        <v>21</v>
      </c>
      <c r="F97" s="304">
        <v>2</v>
      </c>
      <c r="G97" s="286"/>
      <c r="H97" s="286"/>
      <c r="I97" s="287"/>
      <c r="J97" s="286"/>
      <c r="K97" s="286"/>
      <c r="M97" s="337"/>
      <c r="N97" s="337">
        <f t="shared" si="3"/>
        <v>0</v>
      </c>
      <c r="O97" s="364">
        <v>1500</v>
      </c>
      <c r="P97" s="364"/>
    </row>
    <row r="98" spans="1:16" ht="22.5" customHeight="1">
      <c r="A98" s="274">
        <v>9</v>
      </c>
      <c r="B98" s="281" t="s">
        <v>324</v>
      </c>
      <c r="C98" s="307"/>
      <c r="D98" s="277"/>
      <c r="E98" s="274"/>
      <c r="F98" s="304"/>
      <c r="G98" s="286"/>
      <c r="H98" s="286"/>
      <c r="I98" s="287"/>
      <c r="J98" s="286"/>
      <c r="K98" s="286"/>
      <c r="M98" s="337"/>
      <c r="N98" s="337">
        <f t="shared" si="3"/>
        <v>0</v>
      </c>
      <c r="O98" s="364">
        <v>0</v>
      </c>
      <c r="P98" s="364"/>
    </row>
    <row r="99" spans="1:16" ht="22.5" customHeight="1">
      <c r="A99" s="274"/>
      <c r="B99" s="281"/>
      <c r="C99" s="276" t="s">
        <v>329</v>
      </c>
      <c r="D99" s="277"/>
      <c r="E99" s="274" t="s">
        <v>21</v>
      </c>
      <c r="F99" s="304">
        <v>1</v>
      </c>
      <c r="G99" s="286"/>
      <c r="H99" s="286"/>
      <c r="I99" s="287"/>
      <c r="J99" s="286"/>
      <c r="K99" s="286"/>
      <c r="M99" s="337"/>
      <c r="N99" s="337">
        <f t="shared" si="3"/>
        <v>0</v>
      </c>
      <c r="O99" s="364">
        <v>5000</v>
      </c>
      <c r="P99" s="364"/>
    </row>
    <row r="100" spans="1:16" ht="22.5" customHeight="1">
      <c r="A100" s="274"/>
      <c r="B100" s="281"/>
      <c r="C100" s="276" t="s">
        <v>350</v>
      </c>
      <c r="D100" s="277"/>
      <c r="E100" s="274" t="s">
        <v>21</v>
      </c>
      <c r="F100" s="304">
        <v>1</v>
      </c>
      <c r="G100" s="286"/>
      <c r="H100" s="286"/>
      <c r="I100" s="287"/>
      <c r="J100" s="286"/>
      <c r="K100" s="286"/>
      <c r="M100" s="337"/>
      <c r="N100" s="337">
        <f t="shared" si="3"/>
        <v>0</v>
      </c>
      <c r="O100" s="364">
        <v>750</v>
      </c>
      <c r="P100" s="364"/>
    </row>
    <row r="101" spans="1:16" ht="22.5" customHeight="1">
      <c r="A101" s="274">
        <v>10</v>
      </c>
      <c r="B101" s="281" t="s">
        <v>325</v>
      </c>
      <c r="C101" s="307"/>
      <c r="D101" s="277"/>
      <c r="E101" s="274"/>
      <c r="F101" s="304"/>
      <c r="G101" s="286"/>
      <c r="H101" s="286"/>
      <c r="I101" s="287"/>
      <c r="J101" s="286"/>
      <c r="K101" s="286"/>
      <c r="M101" s="337"/>
      <c r="N101" s="337">
        <f t="shared" si="3"/>
        <v>0</v>
      </c>
      <c r="O101" s="364">
        <v>0</v>
      </c>
      <c r="P101" s="364"/>
    </row>
    <row r="102" spans="1:16" ht="22.5" customHeight="1">
      <c r="A102" s="274"/>
      <c r="B102" s="281"/>
      <c r="C102" s="276" t="s">
        <v>329</v>
      </c>
      <c r="D102" s="277"/>
      <c r="E102" s="274" t="s">
        <v>21</v>
      </c>
      <c r="F102" s="304">
        <v>1</v>
      </c>
      <c r="G102" s="286"/>
      <c r="H102" s="286"/>
      <c r="I102" s="287"/>
      <c r="J102" s="286"/>
      <c r="K102" s="286"/>
      <c r="M102" s="337"/>
      <c r="N102" s="337">
        <f t="shared" si="3"/>
        <v>0</v>
      </c>
      <c r="O102" s="364">
        <v>5000</v>
      </c>
      <c r="P102" s="364"/>
    </row>
    <row r="103" spans="1:16" ht="22.5" customHeight="1">
      <c r="A103" s="274"/>
      <c r="B103" s="281"/>
      <c r="C103" s="276" t="s">
        <v>350</v>
      </c>
      <c r="D103" s="277"/>
      <c r="E103" s="274" t="s">
        <v>21</v>
      </c>
      <c r="F103" s="304">
        <v>1</v>
      </c>
      <c r="G103" s="286"/>
      <c r="H103" s="286"/>
      <c r="I103" s="287"/>
      <c r="J103" s="286"/>
      <c r="K103" s="286"/>
      <c r="M103" s="337"/>
      <c r="N103" s="337">
        <f t="shared" si="3"/>
        <v>0</v>
      </c>
      <c r="O103" s="364">
        <v>750</v>
      </c>
      <c r="P103" s="364"/>
    </row>
    <row r="104" spans="1:16" ht="22.5" customHeight="1">
      <c r="A104" s="274">
        <v>11</v>
      </c>
      <c r="B104" s="281" t="s">
        <v>351</v>
      </c>
      <c r="C104" s="307"/>
      <c r="D104" s="277"/>
      <c r="E104" s="274"/>
      <c r="F104" s="304"/>
      <c r="G104" s="286"/>
      <c r="H104" s="286"/>
      <c r="I104" s="287"/>
      <c r="J104" s="286"/>
      <c r="K104" s="286"/>
      <c r="M104" s="337"/>
      <c r="N104" s="337">
        <f t="shared" si="3"/>
        <v>0</v>
      </c>
      <c r="O104" s="364">
        <v>0</v>
      </c>
      <c r="P104" s="364"/>
    </row>
    <row r="105" spans="1:16" ht="22.5" customHeight="1">
      <c r="A105" s="274"/>
      <c r="B105" s="281"/>
      <c r="C105" s="276" t="s">
        <v>352</v>
      </c>
      <c r="D105" s="277"/>
      <c r="E105" s="274" t="s">
        <v>21</v>
      </c>
      <c r="F105" s="304">
        <v>1</v>
      </c>
      <c r="G105" s="286"/>
      <c r="H105" s="286"/>
      <c r="I105" s="287"/>
      <c r="J105" s="286"/>
      <c r="K105" s="286"/>
      <c r="M105" s="337"/>
      <c r="N105" s="337">
        <f t="shared" si="3"/>
        <v>0</v>
      </c>
      <c r="O105" s="364">
        <v>8500</v>
      </c>
      <c r="P105" s="364"/>
    </row>
    <row r="106" spans="1:16" ht="22.5" customHeight="1">
      <c r="A106" s="274"/>
      <c r="B106" s="281"/>
      <c r="C106" s="276" t="s">
        <v>353</v>
      </c>
      <c r="D106" s="277"/>
      <c r="E106" s="274" t="s">
        <v>21</v>
      </c>
      <c r="F106" s="304">
        <v>1</v>
      </c>
      <c r="G106" s="286"/>
      <c r="H106" s="286"/>
      <c r="I106" s="287"/>
      <c r="J106" s="286"/>
      <c r="K106" s="286"/>
      <c r="M106" s="337"/>
      <c r="N106" s="337">
        <f t="shared" si="3"/>
        <v>0</v>
      </c>
      <c r="O106" s="364">
        <v>750</v>
      </c>
      <c r="P106" s="364"/>
    </row>
    <row r="107" spans="1:16" ht="22.5" customHeight="1">
      <c r="A107" s="274"/>
      <c r="B107" s="309"/>
      <c r="C107" s="310"/>
      <c r="D107" s="303" t="s">
        <v>0</v>
      </c>
      <c r="E107" s="274"/>
      <c r="F107" s="285"/>
      <c r="G107" s="286"/>
      <c r="H107" s="301"/>
      <c r="I107" s="287"/>
      <c r="J107" s="301"/>
      <c r="K107" s="301"/>
      <c r="M107" s="337"/>
      <c r="N107" s="337"/>
      <c r="O107" s="364"/>
      <c r="P107" s="364"/>
    </row>
    <row r="108" spans="1:16" ht="22.5" customHeight="1">
      <c r="A108" s="274"/>
      <c r="B108" s="281"/>
      <c r="C108" s="282" t="s">
        <v>487</v>
      </c>
      <c r="D108" s="277"/>
      <c r="E108" s="274"/>
      <c r="F108" s="285"/>
      <c r="G108" s="286"/>
      <c r="H108" s="301"/>
      <c r="I108" s="287"/>
      <c r="J108" s="286"/>
      <c r="K108" s="301"/>
      <c r="M108" s="337"/>
      <c r="N108" s="337"/>
      <c r="O108" s="364"/>
      <c r="P108" s="364"/>
    </row>
    <row r="109" spans="1:16" ht="22.5" customHeight="1">
      <c r="A109" s="274">
        <v>1</v>
      </c>
      <c r="B109" s="308" t="s">
        <v>478</v>
      </c>
      <c r="C109" s="284"/>
      <c r="D109" s="277"/>
      <c r="E109" s="274"/>
      <c r="F109" s="285"/>
      <c r="G109" s="286"/>
      <c r="H109" s="301"/>
      <c r="I109" s="287"/>
      <c r="J109" s="286"/>
      <c r="K109" s="301"/>
      <c r="M109" s="337"/>
      <c r="N109" s="337"/>
      <c r="O109" s="364"/>
      <c r="P109" s="364"/>
    </row>
    <row r="110" spans="1:16" ht="22.5" customHeight="1">
      <c r="A110" s="274">
        <v>1.1000000000000001</v>
      </c>
      <c r="B110" s="305" t="s">
        <v>494</v>
      </c>
      <c r="C110" s="284"/>
      <c r="D110" s="311"/>
      <c r="E110" s="274"/>
      <c r="F110" s="304"/>
      <c r="G110" s="286"/>
      <c r="H110" s="286"/>
      <c r="I110" s="287"/>
      <c r="J110" s="286"/>
      <c r="K110" s="286"/>
      <c r="M110" s="337"/>
      <c r="N110" s="337"/>
      <c r="O110" s="364"/>
      <c r="P110" s="364"/>
    </row>
    <row r="111" spans="1:16" ht="22.5" customHeight="1">
      <c r="A111" s="274"/>
      <c r="B111" s="312" t="s">
        <v>23</v>
      </c>
      <c r="C111" s="284" t="s">
        <v>289</v>
      </c>
      <c r="D111" s="311"/>
      <c r="E111" s="274" t="s">
        <v>12</v>
      </c>
      <c r="F111" s="304">
        <v>358</v>
      </c>
      <c r="G111" s="286"/>
      <c r="H111" s="286"/>
      <c r="I111" s="287"/>
      <c r="J111" s="286"/>
      <c r="K111" s="286"/>
      <c r="M111" s="337"/>
      <c r="N111" s="337"/>
      <c r="O111" s="364"/>
      <c r="P111" s="364">
        <f>+K111</f>
        <v>0</v>
      </c>
    </row>
    <row r="112" spans="1:16" ht="22.15" customHeight="1">
      <c r="A112" s="274">
        <v>1.2</v>
      </c>
      <c r="B112" s="305" t="s">
        <v>481</v>
      </c>
      <c r="C112" s="284"/>
      <c r="D112" s="311"/>
      <c r="E112" s="274"/>
      <c r="F112" s="304"/>
      <c r="G112" s="286"/>
      <c r="H112" s="286"/>
      <c r="I112" s="287"/>
      <c r="J112" s="286"/>
      <c r="K112" s="286"/>
      <c r="M112" s="337"/>
      <c r="N112" s="337"/>
      <c r="O112" s="364"/>
      <c r="P112" s="364">
        <f t="shared" ref="P112:P122" si="4">+K112</f>
        <v>0</v>
      </c>
    </row>
    <row r="113" spans="1:16" ht="22.15" customHeight="1">
      <c r="A113" s="274"/>
      <c r="B113" s="305" t="s">
        <v>482</v>
      </c>
      <c r="C113" s="284"/>
      <c r="D113" s="311"/>
      <c r="E113" s="274"/>
      <c r="F113" s="304"/>
      <c r="G113" s="286"/>
      <c r="H113" s="286"/>
      <c r="I113" s="287"/>
      <c r="J113" s="286"/>
      <c r="K113" s="286"/>
      <c r="M113" s="337"/>
      <c r="N113" s="337"/>
      <c r="O113" s="364"/>
      <c r="P113" s="364">
        <f t="shared" si="4"/>
        <v>0</v>
      </c>
    </row>
    <row r="114" spans="1:16" ht="22.15" customHeight="1">
      <c r="A114" s="274"/>
      <c r="B114" s="305" t="s">
        <v>480</v>
      </c>
      <c r="C114" s="284"/>
      <c r="D114" s="311"/>
      <c r="E114" s="274"/>
      <c r="F114" s="304"/>
      <c r="G114" s="286"/>
      <c r="H114" s="286"/>
      <c r="I114" s="287"/>
      <c r="J114" s="286"/>
      <c r="K114" s="286"/>
      <c r="M114" s="337"/>
      <c r="N114" s="337"/>
      <c r="O114" s="364"/>
      <c r="P114" s="364">
        <f t="shared" si="4"/>
        <v>0</v>
      </c>
    </row>
    <row r="115" spans="1:16" ht="22.5" customHeight="1">
      <c r="A115" s="274"/>
      <c r="B115" s="312" t="s">
        <v>23</v>
      </c>
      <c r="C115" s="284" t="s">
        <v>298</v>
      </c>
      <c r="D115" s="311"/>
      <c r="E115" s="274" t="s">
        <v>300</v>
      </c>
      <c r="F115" s="304">
        <v>610</v>
      </c>
      <c r="G115" s="286"/>
      <c r="H115" s="286"/>
      <c r="I115" s="287"/>
      <c r="J115" s="286"/>
      <c r="K115" s="286"/>
      <c r="M115" s="337"/>
      <c r="N115" s="337"/>
      <c r="O115" s="364"/>
      <c r="P115" s="364">
        <f t="shared" si="4"/>
        <v>0</v>
      </c>
    </row>
    <row r="116" spans="1:16" ht="22.5" customHeight="1">
      <c r="A116" s="274">
        <v>1.3</v>
      </c>
      <c r="B116" s="305" t="s">
        <v>479</v>
      </c>
      <c r="C116" s="284"/>
      <c r="D116" s="311"/>
      <c r="E116" s="274"/>
      <c r="F116" s="304"/>
      <c r="G116" s="286"/>
      <c r="H116" s="286"/>
      <c r="I116" s="287"/>
      <c r="J116" s="286"/>
      <c r="K116" s="286"/>
      <c r="M116" s="337"/>
      <c r="N116" s="337"/>
      <c r="O116" s="364"/>
      <c r="P116" s="364">
        <f t="shared" si="4"/>
        <v>0</v>
      </c>
    </row>
    <row r="117" spans="1:16" ht="22.5" customHeight="1">
      <c r="A117" s="274"/>
      <c r="B117" s="312" t="s">
        <v>23</v>
      </c>
      <c r="C117" s="284" t="s">
        <v>316</v>
      </c>
      <c r="D117" s="311"/>
      <c r="E117" s="274" t="s">
        <v>12</v>
      </c>
      <c r="F117" s="304">
        <v>120</v>
      </c>
      <c r="G117" s="286"/>
      <c r="H117" s="286"/>
      <c r="I117" s="287"/>
      <c r="J117" s="286"/>
      <c r="K117" s="286"/>
      <c r="M117" s="364"/>
      <c r="N117" s="337"/>
      <c r="O117" s="364"/>
      <c r="P117" s="364">
        <f t="shared" si="4"/>
        <v>0</v>
      </c>
    </row>
    <row r="118" spans="1:16" ht="22.5" customHeight="1">
      <c r="A118" s="274">
        <v>2</v>
      </c>
      <c r="B118" s="305" t="s">
        <v>488</v>
      </c>
      <c r="C118" s="284"/>
      <c r="D118" s="311"/>
      <c r="E118" s="274"/>
      <c r="F118" s="304"/>
      <c r="G118" s="286"/>
      <c r="H118" s="286"/>
      <c r="I118" s="287"/>
      <c r="J118" s="286"/>
      <c r="K118" s="286"/>
      <c r="M118" s="337"/>
      <c r="N118" s="337"/>
      <c r="O118" s="364"/>
      <c r="P118" s="364">
        <f t="shared" si="4"/>
        <v>0</v>
      </c>
    </row>
    <row r="119" spans="1:16" ht="22.5" customHeight="1">
      <c r="A119" s="274">
        <v>2.1</v>
      </c>
      <c r="B119" s="305"/>
      <c r="C119" s="284" t="s">
        <v>493</v>
      </c>
      <c r="D119" s="277"/>
      <c r="E119" s="274" t="s">
        <v>12</v>
      </c>
      <c r="F119" s="285">
        <v>635</v>
      </c>
      <c r="G119" s="286"/>
      <c r="H119" s="286"/>
      <c r="I119" s="287"/>
      <c r="J119" s="286"/>
      <c r="K119" s="286"/>
      <c r="M119" s="337"/>
      <c r="N119" s="337"/>
      <c r="O119" s="364"/>
      <c r="P119" s="364">
        <f t="shared" si="4"/>
        <v>0</v>
      </c>
    </row>
    <row r="120" spans="1:16" ht="22.5" customHeight="1">
      <c r="A120" s="274">
        <v>2.2000000000000002</v>
      </c>
      <c r="B120" s="305" t="s">
        <v>455</v>
      </c>
      <c r="C120" s="284"/>
      <c r="D120" s="277"/>
      <c r="E120" s="274"/>
      <c r="F120" s="285"/>
      <c r="G120" s="286"/>
      <c r="H120" s="286"/>
      <c r="I120" s="287"/>
      <c r="J120" s="286"/>
      <c r="K120" s="286"/>
      <c r="M120" s="337"/>
      <c r="N120" s="337"/>
      <c r="O120" s="364"/>
      <c r="P120" s="364">
        <f t="shared" si="4"/>
        <v>0</v>
      </c>
    </row>
    <row r="121" spans="1:16" ht="22.5" customHeight="1">
      <c r="A121" s="274"/>
      <c r="B121" s="305"/>
      <c r="C121" s="284" t="s">
        <v>453</v>
      </c>
      <c r="D121" s="277"/>
      <c r="E121" s="274" t="s">
        <v>12</v>
      </c>
      <c r="F121" s="285">
        <v>136</v>
      </c>
      <c r="G121" s="286"/>
      <c r="H121" s="286"/>
      <c r="I121" s="287"/>
      <c r="J121" s="286"/>
      <c r="K121" s="286"/>
      <c r="M121" s="337"/>
      <c r="N121" s="337"/>
      <c r="O121" s="364"/>
      <c r="P121" s="364">
        <f t="shared" si="4"/>
        <v>0</v>
      </c>
    </row>
    <row r="122" spans="1:16" ht="22.15" customHeight="1">
      <c r="A122" s="274"/>
      <c r="B122" s="283"/>
      <c r="C122" s="284" t="s">
        <v>359</v>
      </c>
      <c r="D122" s="277"/>
      <c r="E122" s="274" t="s">
        <v>452</v>
      </c>
      <c r="F122" s="285">
        <v>17</v>
      </c>
      <c r="G122" s="286"/>
      <c r="H122" s="286"/>
      <c r="I122" s="287"/>
      <c r="J122" s="286"/>
      <c r="K122" s="286"/>
      <c r="M122" s="337"/>
      <c r="N122" s="337"/>
      <c r="O122" s="364"/>
      <c r="P122" s="364">
        <f t="shared" si="4"/>
        <v>0</v>
      </c>
    </row>
    <row r="123" spans="1:16" ht="22.5" customHeight="1">
      <c r="A123" s="274"/>
      <c r="B123" s="309"/>
      <c r="C123" s="310"/>
      <c r="D123" s="313" t="s">
        <v>128</v>
      </c>
      <c r="E123" s="274"/>
      <c r="F123" s="285"/>
      <c r="G123" s="286"/>
      <c r="H123" s="301"/>
      <c r="I123" s="287"/>
      <c r="J123" s="301"/>
      <c r="K123" s="301"/>
      <c r="M123" s="337"/>
      <c r="N123" s="337"/>
      <c r="O123" s="364"/>
      <c r="P123" s="364"/>
    </row>
    <row r="124" spans="1:16" ht="22.5" customHeight="1">
      <c r="A124" s="274"/>
      <c r="B124" s="281"/>
      <c r="C124" s="282" t="s">
        <v>10</v>
      </c>
      <c r="D124" s="314"/>
      <c r="E124" s="274"/>
      <c r="F124" s="285"/>
      <c r="G124" s="286"/>
      <c r="H124" s="286"/>
      <c r="I124" s="287"/>
      <c r="J124" s="286"/>
      <c r="K124" s="286"/>
      <c r="M124" s="337"/>
      <c r="N124" s="337"/>
      <c r="O124" s="364"/>
      <c r="P124" s="364"/>
    </row>
    <row r="125" spans="1:16" ht="22.5" customHeight="1">
      <c r="A125" s="298">
        <v>1</v>
      </c>
      <c r="B125" s="281" t="s">
        <v>134</v>
      </c>
      <c r="C125" s="282"/>
      <c r="D125" s="314"/>
      <c r="E125" s="274"/>
      <c r="F125" s="285"/>
      <c r="G125" s="286"/>
      <c r="H125" s="287"/>
      <c r="I125" s="287"/>
      <c r="J125" s="315"/>
      <c r="K125" s="316"/>
      <c r="M125" s="337"/>
      <c r="N125" s="337"/>
      <c r="O125" s="364"/>
      <c r="P125" s="364"/>
    </row>
    <row r="126" spans="1:16" ht="22.5" customHeight="1">
      <c r="A126" s="274">
        <v>1.1000000000000001</v>
      </c>
      <c r="B126" s="308" t="s">
        <v>135</v>
      </c>
      <c r="C126" s="307"/>
      <c r="D126" s="311"/>
      <c r="E126" s="274"/>
      <c r="F126" s="285"/>
      <c r="G126" s="286"/>
      <c r="H126" s="287"/>
      <c r="I126" s="287"/>
      <c r="J126" s="315"/>
      <c r="K126" s="316"/>
      <c r="M126" s="337"/>
      <c r="N126" s="337"/>
      <c r="O126" s="364"/>
      <c r="P126" s="364"/>
    </row>
    <row r="127" spans="1:16" ht="22.5" customHeight="1">
      <c r="A127" s="274"/>
      <c r="B127" s="308" t="s">
        <v>136</v>
      </c>
      <c r="C127" s="276"/>
      <c r="D127" s="311"/>
      <c r="E127" s="274" t="s">
        <v>146</v>
      </c>
      <c r="F127" s="285">
        <v>28</v>
      </c>
      <c r="G127" s="286"/>
      <c r="H127" s="287"/>
      <c r="I127" s="287"/>
      <c r="J127" s="315"/>
      <c r="K127" s="316"/>
      <c r="M127" s="364">
        <f>+K127</f>
        <v>0</v>
      </c>
      <c r="N127" s="337"/>
      <c r="O127" s="364"/>
      <c r="P127" s="364"/>
    </row>
    <row r="128" spans="1:16" ht="22.5" customHeight="1">
      <c r="A128" s="274"/>
      <c r="B128" s="308" t="s">
        <v>137</v>
      </c>
      <c r="C128" s="276"/>
      <c r="D128" s="311"/>
      <c r="E128" s="274" t="s">
        <v>146</v>
      </c>
      <c r="F128" s="285">
        <v>60</v>
      </c>
      <c r="G128" s="286"/>
      <c r="H128" s="287"/>
      <c r="I128" s="287"/>
      <c r="J128" s="315"/>
      <c r="K128" s="316"/>
      <c r="M128" s="364">
        <f t="shared" ref="M128:M132" si="5">+K128</f>
        <v>0</v>
      </c>
      <c r="N128" s="337"/>
      <c r="O128" s="364"/>
      <c r="P128" s="364"/>
    </row>
    <row r="129" spans="1:16" ht="22.5" customHeight="1">
      <c r="A129" s="274"/>
      <c r="B129" s="308" t="s">
        <v>138</v>
      </c>
      <c r="C129" s="276"/>
      <c r="D129" s="311"/>
      <c r="E129" s="274" t="s">
        <v>146</v>
      </c>
      <c r="F129" s="285">
        <v>72</v>
      </c>
      <c r="G129" s="286"/>
      <c r="H129" s="287"/>
      <c r="I129" s="287"/>
      <c r="J129" s="315"/>
      <c r="K129" s="316"/>
      <c r="M129" s="364">
        <f t="shared" si="5"/>
        <v>0</v>
      </c>
      <c r="N129" s="337"/>
      <c r="O129" s="364"/>
      <c r="P129" s="364"/>
    </row>
    <row r="130" spans="1:16" ht="22.5" customHeight="1">
      <c r="A130" s="274"/>
      <c r="B130" s="308" t="s">
        <v>139</v>
      </c>
      <c r="C130" s="276"/>
      <c r="D130" s="311"/>
      <c r="E130" s="274" t="s">
        <v>147</v>
      </c>
      <c r="F130" s="285">
        <v>1</v>
      </c>
      <c r="G130" s="286"/>
      <c r="H130" s="287"/>
      <c r="I130" s="287"/>
      <c r="J130" s="315"/>
      <c r="K130" s="316"/>
      <c r="M130" s="364">
        <f t="shared" si="5"/>
        <v>0</v>
      </c>
      <c r="N130" s="337"/>
      <c r="O130" s="364"/>
      <c r="P130" s="364"/>
    </row>
    <row r="131" spans="1:16" ht="22.5" customHeight="1">
      <c r="A131" s="274"/>
      <c r="B131" s="308" t="s">
        <v>140</v>
      </c>
      <c r="C131" s="276"/>
      <c r="D131" s="311"/>
      <c r="E131" s="274" t="s">
        <v>147</v>
      </c>
      <c r="F131" s="285">
        <v>1</v>
      </c>
      <c r="G131" s="286"/>
      <c r="H131" s="287"/>
      <c r="I131" s="287"/>
      <c r="J131" s="315"/>
      <c r="K131" s="316"/>
      <c r="M131" s="364">
        <f t="shared" si="5"/>
        <v>0</v>
      </c>
      <c r="N131" s="337"/>
      <c r="O131" s="364"/>
      <c r="P131" s="364"/>
    </row>
    <row r="132" spans="1:16" ht="22.5" customHeight="1">
      <c r="A132" s="274"/>
      <c r="B132" s="308" t="s">
        <v>141</v>
      </c>
      <c r="C132" s="276"/>
      <c r="D132" s="311"/>
      <c r="E132" s="274" t="s">
        <v>147</v>
      </c>
      <c r="F132" s="285">
        <v>1</v>
      </c>
      <c r="G132" s="286"/>
      <c r="H132" s="287"/>
      <c r="I132" s="315"/>
      <c r="J132" s="315"/>
      <c r="K132" s="316"/>
      <c r="M132" s="364">
        <f t="shared" si="5"/>
        <v>0</v>
      </c>
      <c r="N132" s="337"/>
      <c r="O132" s="364"/>
      <c r="P132" s="364"/>
    </row>
    <row r="133" spans="1:16" ht="22.5" customHeight="1">
      <c r="A133" s="274">
        <v>1.2</v>
      </c>
      <c r="B133" s="308" t="s">
        <v>142</v>
      </c>
      <c r="C133" s="276"/>
      <c r="D133" s="311"/>
      <c r="E133" s="274"/>
      <c r="F133" s="287"/>
      <c r="G133" s="286"/>
      <c r="H133" s="287"/>
      <c r="I133" s="315"/>
      <c r="J133" s="315"/>
      <c r="K133" s="316"/>
      <c r="M133" s="337"/>
      <c r="N133" s="337"/>
      <c r="O133" s="364"/>
      <c r="P133" s="364"/>
    </row>
    <row r="134" spans="1:16" ht="22.5" customHeight="1">
      <c r="A134" s="274"/>
      <c r="B134" s="308" t="s">
        <v>143</v>
      </c>
      <c r="C134" s="276"/>
      <c r="D134" s="311"/>
      <c r="E134" s="274"/>
      <c r="F134" s="287"/>
      <c r="G134" s="316"/>
      <c r="H134" s="287"/>
      <c r="I134" s="315"/>
      <c r="J134" s="315"/>
      <c r="K134" s="316"/>
      <c r="M134" s="337"/>
      <c r="N134" s="337"/>
      <c r="O134" s="364"/>
      <c r="P134" s="364"/>
    </row>
    <row r="135" spans="1:16" ht="22.5" customHeight="1">
      <c r="A135" s="274"/>
      <c r="B135" s="308" t="s">
        <v>136</v>
      </c>
      <c r="C135" s="307"/>
      <c r="D135" s="311"/>
      <c r="E135" s="274" t="s">
        <v>21</v>
      </c>
      <c r="F135" s="287">
        <v>1</v>
      </c>
      <c r="G135" s="316"/>
      <c r="H135" s="287"/>
      <c r="I135" s="315"/>
      <c r="J135" s="315"/>
      <c r="K135" s="316"/>
      <c r="M135" s="337"/>
      <c r="N135" s="337"/>
      <c r="O135" s="364">
        <f>+K135</f>
        <v>0</v>
      </c>
      <c r="P135" s="364"/>
    </row>
    <row r="136" spans="1:16" ht="22.5" customHeight="1">
      <c r="A136" s="274"/>
      <c r="B136" s="308" t="s">
        <v>144</v>
      </c>
      <c r="C136" s="276"/>
      <c r="D136" s="311"/>
      <c r="E136" s="274"/>
      <c r="F136" s="287"/>
      <c r="G136" s="316"/>
      <c r="H136" s="287"/>
      <c r="I136" s="315"/>
      <c r="J136" s="315"/>
      <c r="K136" s="316"/>
      <c r="M136" s="337"/>
      <c r="N136" s="337"/>
      <c r="O136" s="364">
        <f t="shared" ref="O136:O137" si="6">+K136</f>
        <v>0</v>
      </c>
      <c r="P136" s="364"/>
    </row>
    <row r="137" spans="1:16" ht="22.5" customHeight="1">
      <c r="A137" s="274"/>
      <c r="B137" s="308" t="s">
        <v>145</v>
      </c>
      <c r="C137" s="276"/>
      <c r="D137" s="311"/>
      <c r="E137" s="274" t="s">
        <v>21</v>
      </c>
      <c r="F137" s="287">
        <v>12</v>
      </c>
      <c r="G137" s="316"/>
      <c r="H137" s="287"/>
      <c r="I137" s="315"/>
      <c r="J137" s="315"/>
      <c r="K137" s="316"/>
      <c r="M137" s="337"/>
      <c r="N137" s="337"/>
      <c r="O137" s="364">
        <f t="shared" si="6"/>
        <v>0</v>
      </c>
      <c r="P137" s="364"/>
    </row>
    <row r="138" spans="1:16" s="383" customFormat="1" ht="22.5" customHeight="1">
      <c r="A138" s="298"/>
      <c r="B138" s="317"/>
      <c r="C138" s="307"/>
      <c r="D138" s="303" t="s">
        <v>148</v>
      </c>
      <c r="E138" s="298"/>
      <c r="F138" s="300"/>
      <c r="G138" s="301"/>
      <c r="H138" s="302"/>
      <c r="I138" s="302"/>
      <c r="J138" s="318"/>
      <c r="K138" s="319"/>
      <c r="M138" s="384"/>
      <c r="N138" s="384"/>
      <c r="O138" s="385"/>
      <c r="P138" s="385"/>
    </row>
    <row r="139" spans="1:16" ht="22.5" customHeight="1">
      <c r="A139" s="298">
        <v>2</v>
      </c>
      <c r="B139" s="281" t="s">
        <v>149</v>
      </c>
      <c r="C139" s="307"/>
      <c r="D139" s="289"/>
      <c r="E139" s="274"/>
      <c r="F139" s="287"/>
      <c r="G139" s="316"/>
      <c r="H139" s="287"/>
      <c r="I139" s="315"/>
      <c r="J139" s="315"/>
      <c r="K139" s="316"/>
      <c r="M139" s="337"/>
      <c r="N139" s="337"/>
      <c r="O139" s="364"/>
      <c r="P139" s="364"/>
    </row>
    <row r="140" spans="1:16" ht="22.5" customHeight="1">
      <c r="A140" s="274">
        <v>2.1</v>
      </c>
      <c r="B140" s="308" t="s">
        <v>150</v>
      </c>
      <c r="C140" s="276"/>
      <c r="D140" s="311"/>
      <c r="E140" s="274"/>
      <c r="F140" s="287"/>
      <c r="G140" s="316"/>
      <c r="H140" s="287"/>
      <c r="I140" s="315"/>
      <c r="J140" s="315"/>
      <c r="K140" s="316"/>
      <c r="M140" s="337"/>
      <c r="N140" s="337"/>
      <c r="O140" s="364"/>
      <c r="P140" s="364"/>
    </row>
    <row r="141" spans="1:16" ht="22.5" customHeight="1">
      <c r="A141" s="274"/>
      <c r="B141" s="308" t="s">
        <v>151</v>
      </c>
      <c r="C141" s="276"/>
      <c r="D141" s="311"/>
      <c r="E141" s="274" t="s">
        <v>146</v>
      </c>
      <c r="F141" s="287">
        <v>72</v>
      </c>
      <c r="G141" s="316"/>
      <c r="H141" s="287"/>
      <c r="I141" s="315"/>
      <c r="J141" s="315"/>
      <c r="K141" s="316"/>
      <c r="M141" s="364">
        <f>+K141</f>
        <v>0</v>
      </c>
      <c r="N141" s="337"/>
      <c r="O141" s="364"/>
      <c r="P141" s="364"/>
    </row>
    <row r="142" spans="1:16" ht="22.5" customHeight="1">
      <c r="A142" s="274"/>
      <c r="B142" s="308" t="s">
        <v>152</v>
      </c>
      <c r="C142" s="276"/>
      <c r="D142" s="289"/>
      <c r="E142" s="274" t="s">
        <v>146</v>
      </c>
      <c r="F142" s="287">
        <v>80</v>
      </c>
      <c r="G142" s="316"/>
      <c r="H142" s="287"/>
      <c r="I142" s="315"/>
      <c r="J142" s="315"/>
      <c r="K142" s="316"/>
      <c r="M142" s="364">
        <f t="shared" ref="M142:M151" si="7">+K142</f>
        <v>0</v>
      </c>
      <c r="N142" s="337"/>
      <c r="O142" s="364"/>
      <c r="P142" s="364"/>
    </row>
    <row r="143" spans="1:16" ht="22.5" customHeight="1">
      <c r="A143" s="274"/>
      <c r="B143" s="308" t="s">
        <v>139</v>
      </c>
      <c r="C143" s="276"/>
      <c r="D143" s="311"/>
      <c r="E143" s="274" t="s">
        <v>147</v>
      </c>
      <c r="F143" s="285">
        <v>1</v>
      </c>
      <c r="G143" s="286"/>
      <c r="H143" s="287"/>
      <c r="I143" s="287"/>
      <c r="J143" s="315"/>
      <c r="K143" s="316"/>
      <c r="M143" s="364">
        <f t="shared" si="7"/>
        <v>0</v>
      </c>
      <c r="N143" s="337"/>
      <c r="O143" s="364"/>
      <c r="P143" s="364"/>
    </row>
    <row r="144" spans="1:16" ht="22.5" customHeight="1">
      <c r="A144" s="274"/>
      <c r="B144" s="308" t="s">
        <v>140</v>
      </c>
      <c r="C144" s="276"/>
      <c r="D144" s="289"/>
      <c r="E144" s="274" t="s">
        <v>147</v>
      </c>
      <c r="F144" s="287">
        <v>1</v>
      </c>
      <c r="G144" s="316"/>
      <c r="H144" s="287"/>
      <c r="I144" s="315"/>
      <c r="J144" s="315"/>
      <c r="K144" s="316"/>
      <c r="M144" s="364">
        <f t="shared" si="7"/>
        <v>0</v>
      </c>
      <c r="N144" s="337"/>
      <c r="O144" s="364"/>
      <c r="P144" s="364"/>
    </row>
    <row r="145" spans="1:16" ht="22.5" customHeight="1">
      <c r="A145" s="274"/>
      <c r="B145" s="308" t="s">
        <v>141</v>
      </c>
      <c r="C145" s="276"/>
      <c r="D145" s="311"/>
      <c r="E145" s="274" t="s">
        <v>147</v>
      </c>
      <c r="F145" s="287">
        <v>1</v>
      </c>
      <c r="G145" s="316"/>
      <c r="H145" s="287"/>
      <c r="I145" s="315"/>
      <c r="J145" s="315"/>
      <c r="K145" s="316"/>
      <c r="M145" s="364">
        <f t="shared" si="7"/>
        <v>0</v>
      </c>
      <c r="N145" s="337"/>
      <c r="O145" s="364"/>
      <c r="P145" s="364"/>
    </row>
    <row r="146" spans="1:16" ht="22.5" customHeight="1">
      <c r="A146" s="274">
        <v>2.2000000000000002</v>
      </c>
      <c r="B146" s="308" t="s">
        <v>153</v>
      </c>
      <c r="C146" s="276"/>
      <c r="D146" s="289"/>
      <c r="E146" s="274"/>
      <c r="F146" s="285"/>
      <c r="G146" s="286"/>
      <c r="H146" s="287"/>
      <c r="I146" s="287"/>
      <c r="J146" s="315"/>
      <c r="K146" s="316"/>
      <c r="M146" s="364">
        <f t="shared" si="7"/>
        <v>0</v>
      </c>
      <c r="N146" s="337"/>
      <c r="O146" s="364"/>
      <c r="P146" s="364"/>
    </row>
    <row r="147" spans="1:16" ht="22.5" customHeight="1">
      <c r="A147" s="274"/>
      <c r="B147" s="308" t="s">
        <v>152</v>
      </c>
      <c r="C147" s="276"/>
      <c r="D147" s="311"/>
      <c r="E147" s="274" t="s">
        <v>146</v>
      </c>
      <c r="F147" s="285">
        <v>72</v>
      </c>
      <c r="G147" s="286"/>
      <c r="H147" s="287"/>
      <c r="I147" s="315"/>
      <c r="J147" s="315"/>
      <c r="K147" s="316"/>
      <c r="M147" s="364">
        <f t="shared" si="7"/>
        <v>0</v>
      </c>
      <c r="N147" s="337"/>
      <c r="O147" s="364"/>
      <c r="P147" s="364"/>
    </row>
    <row r="148" spans="1:16" ht="22.5" customHeight="1">
      <c r="A148" s="274"/>
      <c r="B148" s="308" t="s">
        <v>154</v>
      </c>
      <c r="C148" s="276"/>
      <c r="D148" s="311"/>
      <c r="E148" s="274" t="s">
        <v>146</v>
      </c>
      <c r="F148" s="287">
        <v>84</v>
      </c>
      <c r="G148" s="316"/>
      <c r="H148" s="287"/>
      <c r="I148" s="315"/>
      <c r="J148" s="315"/>
      <c r="K148" s="316"/>
      <c r="M148" s="364">
        <f t="shared" si="7"/>
        <v>0</v>
      </c>
      <c r="N148" s="337"/>
      <c r="O148" s="364"/>
      <c r="P148" s="364"/>
    </row>
    <row r="149" spans="1:16" ht="22.5" customHeight="1">
      <c r="A149" s="274"/>
      <c r="B149" s="308" t="s">
        <v>139</v>
      </c>
      <c r="C149" s="276"/>
      <c r="D149" s="289"/>
      <c r="E149" s="274" t="s">
        <v>147</v>
      </c>
      <c r="F149" s="287">
        <v>1</v>
      </c>
      <c r="G149" s="316"/>
      <c r="H149" s="287"/>
      <c r="I149" s="315"/>
      <c r="J149" s="315"/>
      <c r="K149" s="316"/>
      <c r="M149" s="364">
        <f t="shared" si="7"/>
        <v>0</v>
      </c>
      <c r="N149" s="337"/>
      <c r="O149" s="364"/>
      <c r="P149" s="364"/>
    </row>
    <row r="150" spans="1:16" ht="22.5" customHeight="1">
      <c r="A150" s="274"/>
      <c r="B150" s="308" t="s">
        <v>140</v>
      </c>
      <c r="C150" s="276"/>
      <c r="D150" s="289"/>
      <c r="E150" s="274" t="s">
        <v>147</v>
      </c>
      <c r="F150" s="287">
        <v>1</v>
      </c>
      <c r="G150" s="316"/>
      <c r="H150" s="287"/>
      <c r="I150" s="315"/>
      <c r="J150" s="315"/>
      <c r="K150" s="316"/>
      <c r="M150" s="364">
        <f t="shared" si="7"/>
        <v>0</v>
      </c>
      <c r="N150" s="337"/>
      <c r="O150" s="364"/>
      <c r="P150" s="364"/>
    </row>
    <row r="151" spans="1:16" ht="22.5" customHeight="1">
      <c r="A151" s="320"/>
      <c r="B151" s="308" t="s">
        <v>141</v>
      </c>
      <c r="C151" s="276"/>
      <c r="D151" s="289"/>
      <c r="E151" s="274" t="s">
        <v>147</v>
      </c>
      <c r="F151" s="287">
        <v>1</v>
      </c>
      <c r="G151" s="316"/>
      <c r="H151" s="287"/>
      <c r="I151" s="315"/>
      <c r="J151" s="315"/>
      <c r="K151" s="316"/>
      <c r="M151" s="364">
        <f t="shared" si="7"/>
        <v>0</v>
      </c>
      <c r="N151" s="337"/>
      <c r="O151" s="364"/>
      <c r="P151" s="364"/>
    </row>
    <row r="152" spans="1:16" ht="22.5" customHeight="1">
      <c r="A152" s="274">
        <v>1.3</v>
      </c>
      <c r="B152" s="308" t="s">
        <v>142</v>
      </c>
      <c r="C152" s="276"/>
      <c r="D152" s="289"/>
      <c r="E152" s="274"/>
      <c r="F152" s="287"/>
      <c r="G152" s="316"/>
      <c r="H152" s="287"/>
      <c r="I152" s="315"/>
      <c r="J152" s="315"/>
      <c r="K152" s="316"/>
      <c r="M152" s="337"/>
      <c r="N152" s="337"/>
      <c r="O152" s="364"/>
      <c r="P152" s="364"/>
    </row>
    <row r="153" spans="1:16" ht="22.5" customHeight="1">
      <c r="A153" s="298"/>
      <c r="B153" s="281" t="s">
        <v>143</v>
      </c>
      <c r="C153" s="282"/>
      <c r="D153" s="314"/>
      <c r="E153" s="274"/>
      <c r="F153" s="287"/>
      <c r="G153" s="316"/>
      <c r="H153" s="287"/>
      <c r="I153" s="315"/>
      <c r="J153" s="315"/>
      <c r="K153" s="316"/>
      <c r="M153" s="337"/>
      <c r="N153" s="337"/>
      <c r="O153" s="364"/>
      <c r="P153" s="364"/>
    </row>
    <row r="154" spans="1:16" ht="22.5" customHeight="1">
      <c r="A154" s="274"/>
      <c r="B154" s="308" t="s">
        <v>155</v>
      </c>
      <c r="C154" s="276"/>
      <c r="D154" s="289"/>
      <c r="E154" s="274" t="s">
        <v>21</v>
      </c>
      <c r="F154" s="287">
        <v>12</v>
      </c>
      <c r="G154" s="316"/>
      <c r="H154" s="287"/>
      <c r="I154" s="315"/>
      <c r="J154" s="315"/>
      <c r="K154" s="316"/>
      <c r="M154" s="337"/>
      <c r="N154" s="337"/>
      <c r="O154" s="364">
        <f>+K154</f>
        <v>0</v>
      </c>
      <c r="P154" s="364"/>
    </row>
    <row r="155" spans="1:16" ht="22.5" customHeight="1">
      <c r="A155" s="274"/>
      <c r="B155" s="308" t="s">
        <v>156</v>
      </c>
      <c r="C155" s="276"/>
      <c r="D155" s="289"/>
      <c r="E155" s="274"/>
      <c r="F155" s="287"/>
      <c r="G155" s="316"/>
      <c r="H155" s="287"/>
      <c r="I155" s="315"/>
      <c r="J155" s="315"/>
      <c r="K155" s="316"/>
      <c r="M155" s="337"/>
      <c r="N155" s="337"/>
      <c r="O155" s="364">
        <f t="shared" ref="O155:O161" si="8">+K155</f>
        <v>0</v>
      </c>
      <c r="P155" s="364"/>
    </row>
    <row r="156" spans="1:16" ht="22.5" customHeight="1">
      <c r="A156" s="274"/>
      <c r="B156" s="308" t="s">
        <v>155</v>
      </c>
      <c r="C156" s="276"/>
      <c r="D156" s="289"/>
      <c r="E156" s="274" t="s">
        <v>21</v>
      </c>
      <c r="F156" s="287">
        <v>12</v>
      </c>
      <c r="G156" s="316"/>
      <c r="H156" s="287"/>
      <c r="I156" s="315"/>
      <c r="J156" s="315"/>
      <c r="K156" s="316"/>
      <c r="M156" s="337"/>
      <c r="N156" s="337"/>
      <c r="O156" s="364">
        <f t="shared" si="8"/>
        <v>0</v>
      </c>
      <c r="P156" s="364"/>
    </row>
    <row r="157" spans="1:16" ht="22.5" customHeight="1">
      <c r="A157" s="274">
        <v>1.4</v>
      </c>
      <c r="B157" s="308" t="s">
        <v>157</v>
      </c>
      <c r="C157" s="276"/>
      <c r="D157" s="289"/>
      <c r="E157" s="274"/>
      <c r="F157" s="287"/>
      <c r="G157" s="316"/>
      <c r="H157" s="287"/>
      <c r="I157" s="315"/>
      <c r="J157" s="315"/>
      <c r="K157" s="316"/>
      <c r="M157" s="337"/>
      <c r="N157" s="337"/>
      <c r="O157" s="364">
        <f t="shared" si="8"/>
        <v>0</v>
      </c>
      <c r="P157" s="364"/>
    </row>
    <row r="158" spans="1:16" ht="22.5" customHeight="1">
      <c r="A158" s="274" t="s">
        <v>13</v>
      </c>
      <c r="B158" s="308" t="s">
        <v>154</v>
      </c>
      <c r="C158" s="310"/>
      <c r="D158" s="313"/>
      <c r="E158" s="274" t="s">
        <v>21</v>
      </c>
      <c r="F158" s="285">
        <v>8</v>
      </c>
      <c r="G158" s="286"/>
      <c r="H158" s="301"/>
      <c r="I158" s="287"/>
      <c r="J158" s="301"/>
      <c r="K158" s="301"/>
      <c r="M158" s="337"/>
      <c r="N158" s="337"/>
      <c r="O158" s="364">
        <f t="shared" si="8"/>
        <v>0</v>
      </c>
      <c r="P158" s="364"/>
    </row>
    <row r="159" spans="1:16" ht="22.5" customHeight="1">
      <c r="A159" s="274">
        <v>1.5</v>
      </c>
      <c r="B159" s="308" t="s">
        <v>554</v>
      </c>
      <c r="C159" s="310"/>
      <c r="D159" s="313"/>
      <c r="E159" s="274"/>
      <c r="F159" s="285"/>
      <c r="G159" s="286"/>
      <c r="H159" s="301"/>
      <c r="I159" s="287"/>
      <c r="J159" s="301"/>
      <c r="K159" s="301"/>
      <c r="M159" s="337"/>
      <c r="N159" s="337"/>
      <c r="O159" s="364">
        <f t="shared" si="8"/>
        <v>0</v>
      </c>
      <c r="P159" s="364"/>
    </row>
    <row r="160" spans="1:16" ht="22.5" customHeight="1">
      <c r="A160" s="274"/>
      <c r="B160" s="308" t="s">
        <v>158</v>
      </c>
      <c r="C160" s="276"/>
      <c r="D160" s="289"/>
      <c r="E160" s="274" t="s">
        <v>21</v>
      </c>
      <c r="F160" s="287">
        <v>12</v>
      </c>
      <c r="G160" s="316"/>
      <c r="H160" s="287"/>
      <c r="I160" s="315"/>
      <c r="J160" s="315"/>
      <c r="K160" s="316"/>
      <c r="M160" s="337"/>
      <c r="N160" s="337"/>
      <c r="O160" s="364">
        <f t="shared" si="8"/>
        <v>0</v>
      </c>
      <c r="P160" s="364"/>
    </row>
    <row r="161" spans="1:16" ht="22.5" customHeight="1">
      <c r="A161" s="274">
        <v>1.6</v>
      </c>
      <c r="B161" s="308" t="s">
        <v>159</v>
      </c>
      <c r="C161" s="276"/>
      <c r="D161" s="289"/>
      <c r="E161" s="274" t="s">
        <v>21</v>
      </c>
      <c r="F161" s="287">
        <v>12</v>
      </c>
      <c r="G161" s="316"/>
      <c r="H161" s="287"/>
      <c r="I161" s="315"/>
      <c r="J161" s="315"/>
      <c r="K161" s="316"/>
      <c r="M161" s="337"/>
      <c r="N161" s="337"/>
      <c r="O161" s="364">
        <f t="shared" si="8"/>
        <v>0</v>
      </c>
      <c r="P161" s="364"/>
    </row>
    <row r="162" spans="1:16" ht="22.5" customHeight="1">
      <c r="A162" s="274"/>
      <c r="B162" s="308" t="s">
        <v>160</v>
      </c>
      <c r="C162" s="276"/>
      <c r="D162" s="289"/>
      <c r="E162" s="274"/>
      <c r="F162" s="287"/>
      <c r="G162" s="316"/>
      <c r="H162" s="287"/>
      <c r="I162" s="315"/>
      <c r="J162" s="315"/>
      <c r="K162" s="316"/>
      <c r="M162" s="337"/>
      <c r="N162" s="337"/>
      <c r="O162" s="364"/>
      <c r="P162" s="364"/>
    </row>
    <row r="163" spans="1:16" ht="22.5" customHeight="1">
      <c r="A163" s="274"/>
      <c r="B163" s="308" t="s">
        <v>161</v>
      </c>
      <c r="C163" s="276"/>
      <c r="D163" s="289"/>
      <c r="E163" s="274"/>
      <c r="F163" s="287"/>
      <c r="G163" s="316"/>
      <c r="H163" s="287"/>
      <c r="I163" s="315"/>
      <c r="J163" s="315"/>
      <c r="K163" s="316"/>
      <c r="M163" s="337"/>
      <c r="N163" s="337"/>
      <c r="O163" s="364"/>
      <c r="P163" s="364"/>
    </row>
    <row r="164" spans="1:16" s="383" customFormat="1" ht="22.5" customHeight="1">
      <c r="A164" s="298"/>
      <c r="B164" s="321"/>
      <c r="C164" s="307"/>
      <c r="D164" s="322" t="s">
        <v>162</v>
      </c>
      <c r="E164" s="298"/>
      <c r="F164" s="302"/>
      <c r="G164" s="319"/>
      <c r="H164" s="302"/>
      <c r="I164" s="302"/>
      <c r="J164" s="302"/>
      <c r="K164" s="302"/>
      <c r="M164" s="384"/>
      <c r="N164" s="384"/>
      <c r="O164" s="385"/>
      <c r="P164" s="385"/>
    </row>
    <row r="165" spans="1:16" ht="22.5" customHeight="1">
      <c r="A165" s="298">
        <v>3</v>
      </c>
      <c r="B165" s="281" t="s">
        <v>163</v>
      </c>
      <c r="C165" s="307"/>
      <c r="D165" s="311"/>
      <c r="E165" s="274"/>
      <c r="F165" s="287"/>
      <c r="G165" s="316"/>
      <c r="H165" s="287"/>
      <c r="I165" s="315"/>
      <c r="J165" s="315"/>
      <c r="K165" s="316"/>
      <c r="M165" s="337"/>
      <c r="N165" s="337"/>
      <c r="O165" s="364"/>
      <c r="P165" s="364"/>
    </row>
    <row r="166" spans="1:16" ht="22.5" customHeight="1">
      <c r="A166" s="274">
        <v>3.1</v>
      </c>
      <c r="B166" s="308" t="s">
        <v>164</v>
      </c>
      <c r="C166" s="276"/>
      <c r="D166" s="289"/>
      <c r="E166" s="274"/>
      <c r="F166" s="287"/>
      <c r="G166" s="316"/>
      <c r="H166" s="287"/>
      <c r="I166" s="315"/>
      <c r="J166" s="315"/>
      <c r="K166" s="316"/>
      <c r="M166" s="337"/>
      <c r="N166" s="337"/>
      <c r="O166" s="364"/>
      <c r="P166" s="364"/>
    </row>
    <row r="167" spans="1:16" ht="22.5" customHeight="1">
      <c r="A167" s="274"/>
      <c r="B167" s="308" t="s">
        <v>136</v>
      </c>
      <c r="C167" s="276"/>
      <c r="D167" s="311"/>
      <c r="E167" s="274" t="s">
        <v>22</v>
      </c>
      <c r="F167" s="287">
        <v>18</v>
      </c>
      <c r="G167" s="316"/>
      <c r="H167" s="287"/>
      <c r="I167" s="315"/>
      <c r="J167" s="315"/>
      <c r="K167" s="316"/>
      <c r="M167" s="364">
        <f>+K167</f>
        <v>0</v>
      </c>
      <c r="N167" s="337"/>
      <c r="O167" s="364"/>
      <c r="P167" s="364"/>
    </row>
    <row r="168" spans="1:16" ht="22.5" customHeight="1">
      <c r="A168" s="274"/>
      <c r="B168" s="308" t="s">
        <v>165</v>
      </c>
      <c r="C168" s="276"/>
      <c r="D168" s="289"/>
      <c r="E168" s="274" t="s">
        <v>22</v>
      </c>
      <c r="F168" s="287">
        <v>12</v>
      </c>
      <c r="G168" s="316"/>
      <c r="H168" s="287"/>
      <c r="I168" s="315"/>
      <c r="J168" s="315"/>
      <c r="K168" s="316"/>
      <c r="M168" s="364">
        <f t="shared" ref="M168:M173" si="9">+K168</f>
        <v>0</v>
      </c>
      <c r="N168" s="337"/>
      <c r="O168" s="364"/>
      <c r="P168" s="364"/>
    </row>
    <row r="169" spans="1:16" ht="22.5" customHeight="1">
      <c r="A169" s="274"/>
      <c r="B169" s="308" t="s">
        <v>137</v>
      </c>
      <c r="C169" s="276"/>
      <c r="D169" s="311"/>
      <c r="E169" s="274" t="s">
        <v>22</v>
      </c>
      <c r="F169" s="287">
        <v>150</v>
      </c>
      <c r="G169" s="316"/>
      <c r="H169" s="287"/>
      <c r="I169" s="315"/>
      <c r="J169" s="315"/>
      <c r="K169" s="316"/>
      <c r="M169" s="364">
        <f t="shared" si="9"/>
        <v>0</v>
      </c>
      <c r="N169" s="337"/>
      <c r="O169" s="364"/>
      <c r="P169" s="364"/>
    </row>
    <row r="170" spans="1:16" ht="22.5" customHeight="1">
      <c r="A170" s="274"/>
      <c r="B170" s="308" t="s">
        <v>139</v>
      </c>
      <c r="C170" s="276"/>
      <c r="D170" s="289"/>
      <c r="E170" s="274" t="s">
        <v>147</v>
      </c>
      <c r="F170" s="287">
        <v>1</v>
      </c>
      <c r="G170" s="316"/>
      <c r="H170" s="287"/>
      <c r="I170" s="315"/>
      <c r="J170" s="315"/>
      <c r="K170" s="316"/>
      <c r="M170" s="364">
        <f t="shared" si="9"/>
        <v>0</v>
      </c>
      <c r="N170" s="337"/>
      <c r="O170" s="364"/>
      <c r="P170" s="364"/>
    </row>
    <row r="171" spans="1:16" ht="22.5" customHeight="1">
      <c r="A171" s="274"/>
      <c r="B171" s="308" t="s">
        <v>140</v>
      </c>
      <c r="C171" s="276"/>
      <c r="D171" s="311"/>
      <c r="E171" s="274" t="s">
        <v>147</v>
      </c>
      <c r="F171" s="287">
        <v>1</v>
      </c>
      <c r="G171" s="316"/>
      <c r="H171" s="287"/>
      <c r="I171" s="315"/>
      <c r="J171" s="315"/>
      <c r="K171" s="316"/>
      <c r="M171" s="364">
        <f t="shared" si="9"/>
        <v>0</v>
      </c>
      <c r="N171" s="337"/>
      <c r="O171" s="364"/>
      <c r="P171" s="364"/>
    </row>
    <row r="172" spans="1:16" ht="22.5" customHeight="1">
      <c r="A172" s="274"/>
      <c r="B172" s="308" t="s">
        <v>141</v>
      </c>
      <c r="C172" s="276"/>
      <c r="D172" s="289"/>
      <c r="E172" s="274" t="s">
        <v>147</v>
      </c>
      <c r="F172" s="287">
        <v>1</v>
      </c>
      <c r="G172" s="316"/>
      <c r="H172" s="287"/>
      <c r="I172" s="315"/>
      <c r="J172" s="315"/>
      <c r="K172" s="316"/>
      <c r="M172" s="364">
        <f t="shared" si="9"/>
        <v>0</v>
      </c>
      <c r="N172" s="337"/>
      <c r="O172" s="364"/>
      <c r="P172" s="364"/>
    </row>
    <row r="173" spans="1:16" ht="22.5" customHeight="1">
      <c r="A173" s="274">
        <v>3.2</v>
      </c>
      <c r="B173" s="308" t="s">
        <v>166</v>
      </c>
      <c r="C173" s="276"/>
      <c r="D173" s="311"/>
      <c r="E173" s="274" t="s">
        <v>170</v>
      </c>
      <c r="F173" s="287">
        <v>1</v>
      </c>
      <c r="G173" s="316"/>
      <c r="H173" s="287"/>
      <c r="I173" s="315"/>
      <c r="J173" s="315"/>
      <c r="K173" s="316"/>
      <c r="M173" s="364">
        <f t="shared" si="9"/>
        <v>0</v>
      </c>
      <c r="N173" s="337"/>
      <c r="O173" s="364"/>
      <c r="P173" s="364"/>
    </row>
    <row r="174" spans="1:16" ht="22.5" customHeight="1">
      <c r="A174" s="274">
        <v>3.3</v>
      </c>
      <c r="B174" s="308" t="s">
        <v>167</v>
      </c>
      <c r="C174" s="276"/>
      <c r="D174" s="289"/>
      <c r="E174" s="274"/>
      <c r="F174" s="287"/>
      <c r="G174" s="316"/>
      <c r="H174" s="287"/>
      <c r="I174" s="315"/>
      <c r="J174" s="315"/>
      <c r="K174" s="316"/>
      <c r="M174" s="337"/>
      <c r="N174" s="337"/>
      <c r="O174" s="364"/>
      <c r="P174" s="364"/>
    </row>
    <row r="175" spans="1:16" ht="22.5" customHeight="1">
      <c r="A175" s="320"/>
      <c r="B175" s="308" t="s">
        <v>168</v>
      </c>
      <c r="C175" s="276"/>
      <c r="D175" s="289"/>
      <c r="E175" s="274" t="s">
        <v>21</v>
      </c>
      <c r="F175" s="287">
        <v>16</v>
      </c>
      <c r="G175" s="316"/>
      <c r="H175" s="287"/>
      <c r="I175" s="315"/>
      <c r="J175" s="315"/>
      <c r="K175" s="316"/>
      <c r="M175" s="337"/>
      <c r="N175" s="337"/>
      <c r="O175" s="364">
        <f>+K175</f>
        <v>0</v>
      </c>
      <c r="P175" s="364"/>
    </row>
    <row r="176" spans="1:16" ht="22.5" customHeight="1">
      <c r="A176" s="323">
        <v>3.4</v>
      </c>
      <c r="B176" s="281" t="s">
        <v>169</v>
      </c>
      <c r="C176" s="276"/>
      <c r="D176" s="289"/>
      <c r="E176" s="274"/>
      <c r="F176" s="287"/>
      <c r="G176" s="316"/>
      <c r="H176" s="287"/>
      <c r="I176" s="315"/>
      <c r="J176" s="315"/>
      <c r="K176" s="316"/>
      <c r="M176" s="337"/>
      <c r="N176" s="337"/>
      <c r="O176" s="364">
        <f t="shared" ref="O176:O177" si="10">+K176</f>
        <v>0</v>
      </c>
      <c r="P176" s="364"/>
    </row>
    <row r="177" spans="1:19" ht="22.5" customHeight="1">
      <c r="A177" s="324"/>
      <c r="B177" s="308" t="s">
        <v>168</v>
      </c>
      <c r="C177" s="276"/>
      <c r="D177" s="289"/>
      <c r="E177" s="274" t="s">
        <v>21</v>
      </c>
      <c r="F177" s="287">
        <v>41</v>
      </c>
      <c r="G177" s="316"/>
      <c r="H177" s="287"/>
      <c r="I177" s="315"/>
      <c r="J177" s="315"/>
      <c r="K177" s="316"/>
      <c r="M177" s="337"/>
      <c r="N177" s="337"/>
      <c r="O177" s="364">
        <f t="shared" si="10"/>
        <v>0</v>
      </c>
      <c r="P177" s="364"/>
    </row>
    <row r="178" spans="1:19" s="383" customFormat="1" ht="22.5" customHeight="1">
      <c r="A178" s="325"/>
      <c r="B178" s="317"/>
      <c r="C178" s="307"/>
      <c r="D178" s="303" t="s">
        <v>171</v>
      </c>
      <c r="E178" s="298"/>
      <c r="F178" s="302"/>
      <c r="G178" s="319"/>
      <c r="H178" s="302"/>
      <c r="I178" s="318"/>
      <c r="J178" s="318"/>
      <c r="K178" s="319"/>
      <c r="M178" s="384"/>
      <c r="N178" s="384"/>
      <c r="O178" s="385"/>
      <c r="P178" s="385"/>
    </row>
    <row r="179" spans="1:19" ht="22.5" customHeight="1">
      <c r="A179" s="320"/>
      <c r="B179" s="386"/>
      <c r="C179" s="276"/>
      <c r="D179" s="311"/>
      <c r="E179" s="274"/>
      <c r="F179" s="287"/>
      <c r="G179" s="316"/>
      <c r="H179" s="287"/>
      <c r="I179" s="315"/>
      <c r="J179" s="315"/>
      <c r="K179" s="316"/>
      <c r="M179" s="337"/>
      <c r="N179" s="337"/>
      <c r="O179" s="364"/>
      <c r="P179" s="364"/>
    </row>
    <row r="180" spans="1:19" s="383" customFormat="1" ht="22.5" customHeight="1">
      <c r="A180" s="325"/>
      <c r="B180" s="317"/>
      <c r="C180" s="307"/>
      <c r="D180" s="303" t="s">
        <v>172</v>
      </c>
      <c r="E180" s="298"/>
      <c r="F180" s="302"/>
      <c r="G180" s="319"/>
      <c r="H180" s="302"/>
      <c r="I180" s="302"/>
      <c r="J180" s="302"/>
      <c r="K180" s="302"/>
      <c r="M180" s="384"/>
      <c r="N180" s="384"/>
      <c r="O180" s="385"/>
      <c r="P180" s="385"/>
    </row>
    <row r="181" spans="1:19" ht="22.5" customHeight="1">
      <c r="A181" s="274"/>
      <c r="B181" s="281"/>
      <c r="C181" s="282" t="s">
        <v>109</v>
      </c>
      <c r="D181" s="314"/>
      <c r="E181" s="274"/>
      <c r="F181" s="285"/>
      <c r="G181" s="286"/>
      <c r="H181" s="286"/>
      <c r="I181" s="287"/>
      <c r="J181" s="286"/>
      <c r="K181" s="286"/>
      <c r="M181" s="337"/>
      <c r="N181" s="337"/>
      <c r="O181" s="364"/>
      <c r="P181" s="364"/>
    </row>
    <row r="182" spans="1:19" ht="22.5" customHeight="1">
      <c r="A182" s="274"/>
      <c r="B182" s="282"/>
      <c r="C182" s="282" t="s">
        <v>225</v>
      </c>
      <c r="D182" s="284"/>
      <c r="E182" s="274"/>
      <c r="F182" s="285"/>
      <c r="G182" s="387"/>
      <c r="H182" s="286"/>
      <c r="I182" s="388"/>
      <c r="J182" s="286"/>
      <c r="K182" s="286"/>
      <c r="M182" s="337"/>
      <c r="N182" s="337"/>
      <c r="O182" s="364"/>
      <c r="P182" s="364"/>
    </row>
    <row r="183" spans="1:19" ht="22.5" customHeight="1">
      <c r="A183" s="298">
        <v>1</v>
      </c>
      <c r="B183" s="282" t="s">
        <v>173</v>
      </c>
      <c r="C183" s="282"/>
      <c r="D183" s="284"/>
      <c r="E183" s="274"/>
      <c r="F183" s="285"/>
      <c r="G183" s="387"/>
      <c r="H183" s="286"/>
      <c r="I183" s="388"/>
      <c r="J183" s="286"/>
      <c r="K183" s="286"/>
      <c r="M183" s="337"/>
      <c r="N183" s="337"/>
      <c r="O183" s="364"/>
      <c r="P183" s="364"/>
      <c r="R183" s="522"/>
      <c r="S183" s="522"/>
    </row>
    <row r="184" spans="1:19" ht="22.5" customHeight="1">
      <c r="A184" s="389">
        <v>1.2</v>
      </c>
      <c r="B184" s="284" t="s">
        <v>551</v>
      </c>
      <c r="C184" s="276"/>
      <c r="D184" s="390"/>
      <c r="E184" s="274" t="s">
        <v>495</v>
      </c>
      <c r="F184" s="304">
        <v>1</v>
      </c>
      <c r="G184" s="387"/>
      <c r="H184" s="304"/>
      <c r="I184" s="391"/>
      <c r="J184" s="286"/>
      <c r="K184" s="304"/>
      <c r="M184" s="337"/>
      <c r="N184" s="337"/>
      <c r="O184" s="364">
        <f>+K184</f>
        <v>0</v>
      </c>
      <c r="P184" s="364"/>
      <c r="R184" s="523"/>
      <c r="S184" s="522"/>
    </row>
    <row r="185" spans="1:19" ht="22.5" customHeight="1">
      <c r="A185" s="389">
        <v>1.3</v>
      </c>
      <c r="B185" s="284" t="s">
        <v>553</v>
      </c>
      <c r="C185" s="276"/>
      <c r="D185" s="390"/>
      <c r="E185" s="274" t="s">
        <v>495</v>
      </c>
      <c r="F185" s="304">
        <v>1</v>
      </c>
      <c r="G185" s="387"/>
      <c r="H185" s="304"/>
      <c r="I185" s="391"/>
      <c r="J185" s="286"/>
      <c r="K185" s="304"/>
      <c r="M185" s="337"/>
      <c r="N185" s="337"/>
      <c r="O185" s="364">
        <f t="shared" ref="O185:O191" si="11">+K185</f>
        <v>0</v>
      </c>
      <c r="P185" s="364"/>
      <c r="R185" s="523"/>
      <c r="S185" s="522"/>
    </row>
    <row r="186" spans="1:19" ht="22.5" customHeight="1">
      <c r="A186" s="389">
        <v>1.4</v>
      </c>
      <c r="B186" s="284" t="s">
        <v>552</v>
      </c>
      <c r="C186" s="276"/>
      <c r="D186" s="390"/>
      <c r="E186" s="274" t="s">
        <v>495</v>
      </c>
      <c r="F186" s="304">
        <v>1</v>
      </c>
      <c r="G186" s="387"/>
      <c r="H186" s="304"/>
      <c r="I186" s="391"/>
      <c r="J186" s="286"/>
      <c r="K186" s="304"/>
      <c r="M186" s="337"/>
      <c r="N186" s="337"/>
      <c r="O186" s="364">
        <f t="shared" si="11"/>
        <v>0</v>
      </c>
      <c r="P186" s="364"/>
      <c r="R186" s="523"/>
      <c r="S186" s="522"/>
    </row>
    <row r="187" spans="1:19" ht="22.5" customHeight="1">
      <c r="A187" s="389">
        <v>1.5</v>
      </c>
      <c r="B187" s="284" t="s">
        <v>174</v>
      </c>
      <c r="C187" s="276"/>
      <c r="D187" s="390"/>
      <c r="E187" s="274"/>
      <c r="F187" s="304"/>
      <c r="G187" s="387"/>
      <c r="H187" s="304"/>
      <c r="I187" s="391"/>
      <c r="J187" s="286"/>
      <c r="K187" s="304"/>
      <c r="M187" s="337"/>
      <c r="N187" s="337"/>
      <c r="O187" s="364">
        <f t="shared" si="11"/>
        <v>0</v>
      </c>
      <c r="P187" s="364"/>
      <c r="R187" s="523"/>
      <c r="S187" s="522"/>
    </row>
    <row r="188" spans="1:19" ht="22.5" customHeight="1">
      <c r="A188" s="389"/>
      <c r="B188" s="284" t="s">
        <v>555</v>
      </c>
      <c r="C188" s="276"/>
      <c r="D188" s="390"/>
      <c r="E188" s="274" t="s">
        <v>210</v>
      </c>
      <c r="F188" s="304">
        <v>1</v>
      </c>
      <c r="G188" s="387"/>
      <c r="H188" s="304"/>
      <c r="I188" s="391"/>
      <c r="J188" s="286"/>
      <c r="K188" s="304"/>
      <c r="M188" s="337"/>
      <c r="N188" s="337"/>
      <c r="O188" s="364">
        <f t="shared" si="11"/>
        <v>0</v>
      </c>
      <c r="P188" s="364"/>
      <c r="R188" s="523"/>
      <c r="S188" s="522"/>
    </row>
    <row r="189" spans="1:19" ht="22.5" customHeight="1">
      <c r="A189" s="389"/>
      <c r="B189" s="284" t="s">
        <v>496</v>
      </c>
      <c r="C189" s="276"/>
      <c r="D189" s="390"/>
      <c r="E189" s="274" t="s">
        <v>210</v>
      </c>
      <c r="F189" s="304">
        <v>29</v>
      </c>
      <c r="G189" s="387"/>
      <c r="H189" s="304"/>
      <c r="I189" s="391"/>
      <c r="J189" s="286"/>
      <c r="K189" s="304"/>
      <c r="M189" s="337"/>
      <c r="N189" s="337"/>
      <c r="O189" s="364">
        <f t="shared" si="11"/>
        <v>0</v>
      </c>
      <c r="P189" s="364"/>
      <c r="R189" s="523"/>
      <c r="S189" s="522"/>
    </row>
    <row r="190" spans="1:19" ht="22.5" customHeight="1">
      <c r="A190" s="389"/>
      <c r="B190" s="284" t="s">
        <v>556</v>
      </c>
      <c r="C190" s="392"/>
      <c r="D190" s="390"/>
      <c r="E190" s="274" t="s">
        <v>210</v>
      </c>
      <c r="F190" s="304">
        <v>43</v>
      </c>
      <c r="G190" s="387"/>
      <c r="H190" s="304"/>
      <c r="I190" s="391"/>
      <c r="J190" s="286"/>
      <c r="K190" s="304"/>
      <c r="M190" s="337"/>
      <c r="N190" s="337"/>
      <c r="O190" s="364">
        <f t="shared" si="11"/>
        <v>0</v>
      </c>
      <c r="P190" s="364"/>
      <c r="R190" s="523"/>
      <c r="S190" s="522"/>
    </row>
    <row r="191" spans="1:19" ht="22.5" customHeight="1">
      <c r="A191" s="389"/>
      <c r="B191" s="284"/>
      <c r="C191" s="276"/>
      <c r="D191" s="390"/>
      <c r="E191" s="274"/>
      <c r="F191" s="304"/>
      <c r="G191" s="387"/>
      <c r="H191" s="304"/>
      <c r="I191" s="391"/>
      <c r="J191" s="286"/>
      <c r="K191" s="304"/>
      <c r="M191" s="337"/>
      <c r="N191" s="337"/>
      <c r="O191" s="364">
        <f t="shared" si="11"/>
        <v>0</v>
      </c>
      <c r="P191" s="364"/>
      <c r="R191" s="523"/>
      <c r="S191" s="522"/>
    </row>
    <row r="192" spans="1:19" ht="22.5" customHeight="1">
      <c r="A192" s="393">
        <v>2</v>
      </c>
      <c r="B192" s="282" t="s">
        <v>176</v>
      </c>
      <c r="C192" s="276"/>
      <c r="D192" s="390"/>
      <c r="E192" s="274"/>
      <c r="F192" s="304"/>
      <c r="G192" s="387"/>
      <c r="H192" s="304"/>
      <c r="I192" s="391"/>
      <c r="J192" s="286"/>
      <c r="K192" s="304"/>
      <c r="M192" s="337"/>
      <c r="N192" s="337"/>
      <c r="O192" s="364"/>
      <c r="P192" s="364"/>
      <c r="R192" s="523"/>
      <c r="S192" s="522"/>
    </row>
    <row r="193" spans="1:19" ht="22.5" customHeight="1">
      <c r="A193" s="389">
        <v>2.1</v>
      </c>
      <c r="B193" s="284" t="s">
        <v>177</v>
      </c>
      <c r="C193" s="276"/>
      <c r="D193" s="390"/>
      <c r="E193" s="274"/>
      <c r="F193" s="304"/>
      <c r="G193" s="387"/>
      <c r="H193" s="304"/>
      <c r="I193" s="391"/>
      <c r="J193" s="286"/>
      <c r="K193" s="304"/>
      <c r="M193" s="337"/>
      <c r="N193" s="337"/>
      <c r="O193" s="364"/>
      <c r="P193" s="364"/>
      <c r="R193" s="523"/>
      <c r="S193" s="522"/>
    </row>
    <row r="194" spans="1:19" ht="22.5" customHeight="1">
      <c r="A194" s="389" t="s">
        <v>178</v>
      </c>
      <c r="B194" s="284" t="s">
        <v>179</v>
      </c>
      <c r="C194" s="276"/>
      <c r="D194" s="390"/>
      <c r="E194" s="274"/>
      <c r="F194" s="304"/>
      <c r="G194" s="387"/>
      <c r="H194" s="304"/>
      <c r="I194" s="391"/>
      <c r="J194" s="286"/>
      <c r="K194" s="304"/>
      <c r="M194" s="337"/>
      <c r="N194" s="337"/>
      <c r="O194" s="364"/>
      <c r="P194" s="364"/>
      <c r="R194" s="523"/>
      <c r="S194" s="522"/>
    </row>
    <row r="195" spans="1:19" ht="22.5" customHeight="1">
      <c r="A195" s="389"/>
      <c r="B195" s="284" t="s">
        <v>180</v>
      </c>
      <c r="C195" s="392"/>
      <c r="D195" s="390"/>
      <c r="E195" s="368" t="s">
        <v>146</v>
      </c>
      <c r="F195" s="304">
        <v>240</v>
      </c>
      <c r="G195" s="387"/>
      <c r="H195" s="304"/>
      <c r="I195" s="391"/>
      <c r="J195" s="286"/>
      <c r="K195" s="304"/>
      <c r="M195" s="337"/>
      <c r="N195" s="364">
        <f>+K195</f>
        <v>0</v>
      </c>
      <c r="O195" s="364"/>
      <c r="P195" s="364"/>
      <c r="R195" s="523"/>
      <c r="S195" s="522"/>
    </row>
    <row r="196" spans="1:19" ht="22.5" customHeight="1">
      <c r="A196" s="389"/>
      <c r="B196" s="284" t="s">
        <v>181</v>
      </c>
      <c r="C196" s="284"/>
      <c r="D196" s="284"/>
      <c r="E196" s="368" t="s">
        <v>146</v>
      </c>
      <c r="F196" s="304">
        <v>120</v>
      </c>
      <c r="G196" s="387"/>
      <c r="H196" s="304"/>
      <c r="I196" s="391"/>
      <c r="J196" s="286"/>
      <c r="K196" s="304"/>
      <c r="M196" s="337"/>
      <c r="N196" s="364">
        <f t="shared" ref="N196:N200" si="12">+K196</f>
        <v>0</v>
      </c>
      <c r="O196" s="364"/>
      <c r="P196" s="364"/>
      <c r="R196" s="523"/>
      <c r="S196" s="522"/>
    </row>
    <row r="197" spans="1:19" ht="22.5" customHeight="1">
      <c r="A197" s="389"/>
      <c r="B197" s="284" t="s">
        <v>182</v>
      </c>
      <c r="C197" s="276"/>
      <c r="D197" s="390"/>
      <c r="E197" s="368" t="s">
        <v>146</v>
      </c>
      <c r="F197" s="304">
        <v>29</v>
      </c>
      <c r="G197" s="387"/>
      <c r="H197" s="304"/>
      <c r="I197" s="391"/>
      <c r="J197" s="286"/>
      <c r="K197" s="304"/>
      <c r="M197" s="337"/>
      <c r="N197" s="364">
        <f t="shared" si="12"/>
        <v>0</v>
      </c>
      <c r="O197" s="364"/>
      <c r="P197" s="364"/>
      <c r="R197" s="523"/>
      <c r="S197" s="522"/>
    </row>
    <row r="198" spans="1:19" ht="22.5" customHeight="1">
      <c r="A198" s="389"/>
      <c r="B198" s="284" t="s">
        <v>183</v>
      </c>
      <c r="C198" s="276"/>
      <c r="D198" s="390"/>
      <c r="E198" s="368" t="s">
        <v>146</v>
      </c>
      <c r="F198" s="304">
        <v>5373</v>
      </c>
      <c r="G198" s="387"/>
      <c r="H198" s="304"/>
      <c r="I198" s="391"/>
      <c r="J198" s="286"/>
      <c r="K198" s="304"/>
      <c r="M198" s="337"/>
      <c r="N198" s="364">
        <f t="shared" si="12"/>
        <v>0</v>
      </c>
      <c r="O198" s="364"/>
      <c r="P198" s="364"/>
      <c r="R198" s="523"/>
      <c r="S198" s="522"/>
    </row>
    <row r="199" spans="1:19" ht="22.5" customHeight="1">
      <c r="A199" s="389"/>
      <c r="B199" s="284" t="s">
        <v>184</v>
      </c>
      <c r="C199" s="276"/>
      <c r="D199" s="390"/>
      <c r="E199" s="368" t="s">
        <v>146</v>
      </c>
      <c r="F199" s="304">
        <v>10932</v>
      </c>
      <c r="G199" s="387"/>
      <c r="H199" s="304"/>
      <c r="I199" s="391"/>
      <c r="J199" s="286"/>
      <c r="K199" s="304"/>
      <c r="M199" s="337"/>
      <c r="N199" s="364">
        <f t="shared" si="12"/>
        <v>0</v>
      </c>
      <c r="O199" s="364"/>
      <c r="P199" s="364"/>
      <c r="R199" s="523"/>
      <c r="S199" s="522"/>
    </row>
    <row r="200" spans="1:19" ht="22.5" customHeight="1">
      <c r="A200" s="389"/>
      <c r="B200" s="284" t="s">
        <v>497</v>
      </c>
      <c r="C200" s="276"/>
      <c r="D200" s="390"/>
      <c r="E200" s="368" t="s">
        <v>74</v>
      </c>
      <c r="F200" s="304">
        <v>1</v>
      </c>
      <c r="G200" s="387"/>
      <c r="H200" s="304"/>
      <c r="I200" s="391"/>
      <c r="J200" s="286"/>
      <c r="K200" s="304"/>
      <c r="M200" s="337"/>
      <c r="N200" s="364">
        <f t="shared" si="12"/>
        <v>0</v>
      </c>
      <c r="O200" s="364"/>
      <c r="P200" s="364"/>
      <c r="R200" s="523"/>
      <c r="S200" s="522"/>
    </row>
    <row r="201" spans="1:19" ht="22.5" customHeight="1">
      <c r="A201" s="389">
        <v>2.2000000000000002</v>
      </c>
      <c r="B201" s="284" t="s">
        <v>185</v>
      </c>
      <c r="C201" s="276"/>
      <c r="D201" s="390"/>
      <c r="E201" s="274"/>
      <c r="F201" s="304"/>
      <c r="G201" s="387"/>
      <c r="H201" s="304"/>
      <c r="I201" s="391"/>
      <c r="J201" s="286"/>
      <c r="K201" s="304"/>
      <c r="M201" s="337"/>
      <c r="N201" s="337"/>
      <c r="O201" s="364"/>
      <c r="P201" s="364"/>
      <c r="R201" s="523"/>
      <c r="S201" s="522"/>
    </row>
    <row r="202" spans="1:19" ht="22.5" customHeight="1">
      <c r="A202" s="389" t="s">
        <v>186</v>
      </c>
      <c r="B202" s="284" t="s">
        <v>187</v>
      </c>
      <c r="C202" s="276"/>
      <c r="D202" s="390"/>
      <c r="E202" s="274"/>
      <c r="F202" s="304"/>
      <c r="G202" s="387"/>
      <c r="H202" s="304"/>
      <c r="I202" s="391"/>
      <c r="J202" s="286"/>
      <c r="K202" s="304"/>
      <c r="M202" s="337"/>
      <c r="N202" s="337"/>
      <c r="O202" s="364"/>
      <c r="P202" s="364"/>
      <c r="R202" s="523"/>
      <c r="S202" s="522"/>
    </row>
    <row r="203" spans="1:19" ht="22.5" customHeight="1">
      <c r="A203" s="389"/>
      <c r="B203" s="284" t="s">
        <v>188</v>
      </c>
      <c r="C203" s="276"/>
      <c r="D203" s="390"/>
      <c r="E203" s="274" t="s">
        <v>146</v>
      </c>
      <c r="F203" s="304">
        <v>29</v>
      </c>
      <c r="G203" s="387"/>
      <c r="H203" s="304"/>
      <c r="I203" s="391"/>
      <c r="J203" s="286"/>
      <c r="K203" s="304"/>
      <c r="M203" s="364">
        <f>+K203</f>
        <v>0</v>
      </c>
      <c r="N203" s="337"/>
      <c r="O203" s="364"/>
      <c r="P203" s="364"/>
      <c r="R203" s="523"/>
      <c r="S203" s="522"/>
    </row>
    <row r="204" spans="1:19" ht="22.5" customHeight="1">
      <c r="A204" s="389"/>
      <c r="B204" s="284" t="s">
        <v>189</v>
      </c>
      <c r="C204" s="276"/>
      <c r="D204" s="390"/>
      <c r="E204" s="274" t="s">
        <v>146</v>
      </c>
      <c r="F204" s="304">
        <v>14</v>
      </c>
      <c r="G204" s="387"/>
      <c r="H204" s="304"/>
      <c r="I204" s="391"/>
      <c r="J204" s="286"/>
      <c r="K204" s="304"/>
      <c r="M204" s="364">
        <f t="shared" ref="M204:M207" si="13">+K204</f>
        <v>0</v>
      </c>
      <c r="N204" s="337"/>
      <c r="O204" s="364"/>
      <c r="P204" s="364"/>
      <c r="R204" s="523"/>
      <c r="S204" s="522"/>
    </row>
    <row r="205" spans="1:19" ht="22.5" customHeight="1">
      <c r="A205" s="389"/>
      <c r="B205" s="284" t="s">
        <v>190</v>
      </c>
      <c r="C205" s="284"/>
      <c r="D205" s="284"/>
      <c r="E205" s="274" t="s">
        <v>146</v>
      </c>
      <c r="F205" s="304">
        <v>1588</v>
      </c>
      <c r="G205" s="387"/>
      <c r="H205" s="304"/>
      <c r="I205" s="391"/>
      <c r="J205" s="286"/>
      <c r="K205" s="304"/>
      <c r="M205" s="364">
        <f t="shared" si="13"/>
        <v>0</v>
      </c>
      <c r="N205" s="337"/>
      <c r="O205" s="364"/>
      <c r="P205" s="364"/>
      <c r="R205" s="523"/>
      <c r="S205" s="522"/>
    </row>
    <row r="206" spans="1:19" ht="22.5" customHeight="1">
      <c r="A206" s="389"/>
      <c r="B206" s="284" t="s">
        <v>191</v>
      </c>
      <c r="C206" s="284"/>
      <c r="D206" s="284"/>
      <c r="E206" s="274" t="s">
        <v>146</v>
      </c>
      <c r="F206" s="304">
        <v>2682</v>
      </c>
      <c r="G206" s="387"/>
      <c r="H206" s="304"/>
      <c r="I206" s="391"/>
      <c r="J206" s="286"/>
      <c r="K206" s="304"/>
      <c r="M206" s="364">
        <f t="shared" si="13"/>
        <v>0</v>
      </c>
      <c r="N206" s="337"/>
      <c r="O206" s="364"/>
      <c r="P206" s="364"/>
      <c r="R206" s="523"/>
      <c r="S206" s="522"/>
    </row>
    <row r="207" spans="1:19" ht="22.5" customHeight="1">
      <c r="A207" s="389" t="s">
        <v>192</v>
      </c>
      <c r="B207" s="284" t="s">
        <v>175</v>
      </c>
      <c r="C207" s="284"/>
      <c r="D207" s="284"/>
      <c r="E207" s="274" t="s">
        <v>74</v>
      </c>
      <c r="F207" s="304">
        <v>1</v>
      </c>
      <c r="G207" s="387"/>
      <c r="H207" s="304"/>
      <c r="I207" s="391"/>
      <c r="J207" s="286"/>
      <c r="K207" s="304"/>
      <c r="M207" s="364">
        <f t="shared" si="13"/>
        <v>0</v>
      </c>
      <c r="N207" s="337"/>
      <c r="O207" s="364"/>
      <c r="P207" s="364"/>
      <c r="R207" s="523"/>
      <c r="S207" s="522"/>
    </row>
    <row r="208" spans="1:19" ht="22.5" customHeight="1">
      <c r="A208" s="393">
        <v>3</v>
      </c>
      <c r="B208" s="282" t="s">
        <v>193</v>
      </c>
      <c r="C208" s="284"/>
      <c r="D208" s="284"/>
      <c r="E208" s="274"/>
      <c r="F208" s="304"/>
      <c r="G208" s="387"/>
      <c r="H208" s="304"/>
      <c r="I208" s="391"/>
      <c r="J208" s="286"/>
      <c r="K208" s="304"/>
      <c r="M208" s="337"/>
      <c r="N208" s="337"/>
      <c r="O208" s="364"/>
      <c r="P208" s="364"/>
      <c r="R208" s="523"/>
      <c r="S208" s="522"/>
    </row>
    <row r="209" spans="1:19" ht="22.5" customHeight="1">
      <c r="A209" s="389"/>
      <c r="B209" s="284" t="s">
        <v>498</v>
      </c>
      <c r="C209" s="284"/>
      <c r="D209" s="284"/>
      <c r="E209" s="274" t="s">
        <v>21</v>
      </c>
      <c r="F209" s="304">
        <v>2</v>
      </c>
      <c r="G209" s="387"/>
      <c r="H209" s="304"/>
      <c r="I209" s="391"/>
      <c r="J209" s="286"/>
      <c r="K209" s="304"/>
      <c r="M209" s="337"/>
      <c r="N209" s="337"/>
      <c r="O209" s="364">
        <f>+K209</f>
        <v>0</v>
      </c>
      <c r="P209" s="364"/>
      <c r="R209" s="523"/>
      <c r="S209" s="522"/>
    </row>
    <row r="210" spans="1:19" ht="22.5" customHeight="1">
      <c r="A210" s="389"/>
      <c r="B210" s="284" t="s">
        <v>499</v>
      </c>
      <c r="C210" s="284"/>
      <c r="D210" s="284"/>
      <c r="E210" s="274" t="s">
        <v>21</v>
      </c>
      <c r="F210" s="304">
        <v>203</v>
      </c>
      <c r="G210" s="387"/>
      <c r="H210" s="304"/>
      <c r="I210" s="391"/>
      <c r="J210" s="286"/>
      <c r="K210" s="304"/>
      <c r="M210" s="337"/>
      <c r="N210" s="337"/>
      <c r="O210" s="364">
        <f t="shared" ref="O210:O223" si="14">+K210</f>
        <v>0</v>
      </c>
      <c r="P210" s="364"/>
      <c r="R210" s="523"/>
      <c r="S210" s="522"/>
    </row>
    <row r="211" spans="1:19" ht="22.5" customHeight="1">
      <c r="A211" s="389"/>
      <c r="B211" s="284" t="s">
        <v>500</v>
      </c>
      <c r="C211" s="276"/>
      <c r="D211" s="390"/>
      <c r="E211" s="274" t="s">
        <v>21</v>
      </c>
      <c r="F211" s="304">
        <v>4</v>
      </c>
      <c r="G211" s="387"/>
      <c r="H211" s="304"/>
      <c r="I211" s="391"/>
      <c r="J211" s="286"/>
      <c r="K211" s="304"/>
      <c r="M211" s="337"/>
      <c r="N211" s="337"/>
      <c r="O211" s="364">
        <f t="shared" si="14"/>
        <v>0</v>
      </c>
      <c r="P211" s="364"/>
      <c r="R211" s="523"/>
      <c r="S211" s="522"/>
    </row>
    <row r="212" spans="1:19" ht="22.5" customHeight="1">
      <c r="A212" s="389"/>
      <c r="B212" s="284" t="s">
        <v>501</v>
      </c>
      <c r="C212" s="284"/>
      <c r="D212" s="284"/>
      <c r="E212" s="274" t="s">
        <v>21</v>
      </c>
      <c r="F212" s="304">
        <v>18</v>
      </c>
      <c r="G212" s="387"/>
      <c r="H212" s="304"/>
      <c r="I212" s="391"/>
      <c r="J212" s="286"/>
      <c r="K212" s="304"/>
      <c r="M212" s="337"/>
      <c r="N212" s="337"/>
      <c r="O212" s="364">
        <f t="shared" si="14"/>
        <v>0</v>
      </c>
      <c r="P212" s="364"/>
      <c r="R212" s="523"/>
      <c r="S212" s="522"/>
    </row>
    <row r="213" spans="1:19" ht="22.5" customHeight="1">
      <c r="A213" s="389"/>
      <c r="B213" s="284" t="s">
        <v>502</v>
      </c>
      <c r="C213" s="276"/>
      <c r="D213" s="390"/>
      <c r="E213" s="274" t="s">
        <v>146</v>
      </c>
      <c r="F213" s="304">
        <v>104.2</v>
      </c>
      <c r="G213" s="387"/>
      <c r="H213" s="304"/>
      <c r="I213" s="391"/>
      <c r="J213" s="286"/>
      <c r="K213" s="304"/>
      <c r="M213" s="337"/>
      <c r="N213" s="337"/>
      <c r="O213" s="364">
        <f t="shared" si="14"/>
        <v>0</v>
      </c>
      <c r="P213" s="364"/>
      <c r="R213" s="523"/>
      <c r="S213" s="522"/>
    </row>
    <row r="214" spans="1:19" ht="22.5" customHeight="1">
      <c r="A214" s="389"/>
      <c r="B214" s="284" t="s">
        <v>503</v>
      </c>
      <c r="C214" s="276"/>
      <c r="D214" s="390"/>
      <c r="E214" s="274" t="s">
        <v>146</v>
      </c>
      <c r="F214" s="304">
        <v>99</v>
      </c>
      <c r="G214" s="387"/>
      <c r="H214" s="304"/>
      <c r="I214" s="391"/>
      <c r="J214" s="286"/>
      <c r="K214" s="304"/>
      <c r="M214" s="337"/>
      <c r="N214" s="337"/>
      <c r="O214" s="364">
        <f t="shared" si="14"/>
        <v>0</v>
      </c>
      <c r="P214" s="364"/>
      <c r="R214" s="523"/>
      <c r="S214" s="522"/>
    </row>
    <row r="215" spans="1:19" ht="22.5" customHeight="1">
      <c r="A215" s="389"/>
      <c r="B215" s="284" t="s">
        <v>504</v>
      </c>
      <c r="C215" s="276"/>
      <c r="D215" s="390"/>
      <c r="E215" s="274" t="s">
        <v>21</v>
      </c>
      <c r="F215" s="304">
        <v>25</v>
      </c>
      <c r="G215" s="387"/>
      <c r="H215" s="304"/>
      <c r="I215" s="391"/>
      <c r="J215" s="286"/>
      <c r="K215" s="304"/>
      <c r="M215" s="337"/>
      <c r="N215" s="337"/>
      <c r="O215" s="364">
        <f t="shared" si="14"/>
        <v>0</v>
      </c>
      <c r="P215" s="364"/>
      <c r="R215" s="523"/>
      <c r="S215" s="522"/>
    </row>
    <row r="216" spans="1:19" ht="22.5" customHeight="1">
      <c r="A216" s="389"/>
      <c r="B216" s="284" t="s">
        <v>505</v>
      </c>
      <c r="C216" s="276"/>
      <c r="D216" s="390"/>
      <c r="E216" s="274" t="s">
        <v>21</v>
      </c>
      <c r="F216" s="304">
        <v>16</v>
      </c>
      <c r="G216" s="387"/>
      <c r="H216" s="304"/>
      <c r="I216" s="391"/>
      <c r="J216" s="286"/>
      <c r="K216" s="304"/>
      <c r="M216" s="337"/>
      <c r="N216" s="337"/>
      <c r="O216" s="364">
        <f t="shared" si="14"/>
        <v>0</v>
      </c>
      <c r="P216" s="364"/>
      <c r="R216" s="523"/>
      <c r="S216" s="522"/>
    </row>
    <row r="217" spans="1:19" ht="22.5" customHeight="1">
      <c r="A217" s="389"/>
      <c r="B217" s="284" t="s">
        <v>506</v>
      </c>
      <c r="C217" s="276"/>
      <c r="D217" s="390"/>
      <c r="E217" s="274" t="s">
        <v>21</v>
      </c>
      <c r="F217" s="304">
        <v>1</v>
      </c>
      <c r="G217" s="387"/>
      <c r="H217" s="304"/>
      <c r="I217" s="391"/>
      <c r="J217" s="286"/>
      <c r="K217" s="304"/>
      <c r="M217" s="337"/>
      <c r="N217" s="337"/>
      <c r="O217" s="364">
        <f t="shared" si="14"/>
        <v>0</v>
      </c>
      <c r="P217" s="364"/>
      <c r="R217" s="523"/>
      <c r="S217" s="522"/>
    </row>
    <row r="218" spans="1:19" ht="22.5" customHeight="1">
      <c r="A218" s="389"/>
      <c r="B218" s="284" t="s">
        <v>507</v>
      </c>
      <c r="C218" s="276"/>
      <c r="D218" s="390"/>
      <c r="E218" s="274" t="s">
        <v>21</v>
      </c>
      <c r="F218" s="304">
        <v>1</v>
      </c>
      <c r="G218" s="387"/>
      <c r="H218" s="304"/>
      <c r="I218" s="391"/>
      <c r="J218" s="286"/>
      <c r="K218" s="304"/>
      <c r="M218" s="337"/>
      <c r="N218" s="337"/>
      <c r="O218" s="364">
        <f t="shared" si="14"/>
        <v>0</v>
      </c>
      <c r="P218" s="364"/>
      <c r="R218" s="523"/>
      <c r="S218" s="522"/>
    </row>
    <row r="219" spans="1:19" ht="22.5" customHeight="1">
      <c r="A219" s="389"/>
      <c r="B219" s="284" t="s">
        <v>508</v>
      </c>
      <c r="C219" s="276"/>
      <c r="D219" s="390"/>
      <c r="E219" s="274" t="s">
        <v>21</v>
      </c>
      <c r="F219" s="304">
        <v>2</v>
      </c>
      <c r="G219" s="387"/>
      <c r="H219" s="304"/>
      <c r="I219" s="391"/>
      <c r="J219" s="286"/>
      <c r="K219" s="304"/>
      <c r="M219" s="337"/>
      <c r="N219" s="337"/>
      <c r="O219" s="364">
        <f t="shared" si="14"/>
        <v>0</v>
      </c>
      <c r="P219" s="364"/>
      <c r="R219" s="523"/>
      <c r="S219" s="522"/>
    </row>
    <row r="220" spans="1:19" ht="22.5" customHeight="1">
      <c r="A220" s="389"/>
      <c r="B220" s="284" t="s">
        <v>509</v>
      </c>
      <c r="C220" s="276"/>
      <c r="D220" s="390"/>
      <c r="E220" s="274" t="s">
        <v>21</v>
      </c>
      <c r="F220" s="304">
        <v>16</v>
      </c>
      <c r="G220" s="387"/>
      <c r="H220" s="304"/>
      <c r="I220" s="391"/>
      <c r="J220" s="286"/>
      <c r="K220" s="304"/>
      <c r="M220" s="337"/>
      <c r="N220" s="337"/>
      <c r="O220" s="364">
        <f t="shared" si="14"/>
        <v>0</v>
      </c>
      <c r="P220" s="364"/>
      <c r="R220" s="523"/>
      <c r="S220" s="522"/>
    </row>
    <row r="221" spans="1:19" ht="22.5" customHeight="1">
      <c r="A221" s="389"/>
      <c r="B221" s="284" t="s">
        <v>510</v>
      </c>
      <c r="C221" s="276"/>
      <c r="D221" s="390"/>
      <c r="E221" s="274" t="s">
        <v>21</v>
      </c>
      <c r="F221" s="304">
        <v>8</v>
      </c>
      <c r="G221" s="387"/>
      <c r="H221" s="304"/>
      <c r="I221" s="391"/>
      <c r="J221" s="286"/>
      <c r="K221" s="304"/>
      <c r="M221" s="337"/>
      <c r="N221" s="337"/>
      <c r="O221" s="364">
        <f t="shared" si="14"/>
        <v>0</v>
      </c>
      <c r="P221" s="364"/>
      <c r="R221" s="523"/>
      <c r="S221" s="522"/>
    </row>
    <row r="222" spans="1:19" ht="22.5" customHeight="1">
      <c r="A222" s="395"/>
      <c r="B222" s="284" t="s">
        <v>511</v>
      </c>
      <c r="C222" s="276"/>
      <c r="D222" s="390"/>
      <c r="E222" s="274" t="s">
        <v>21</v>
      </c>
      <c r="F222" s="304">
        <v>2</v>
      </c>
      <c r="G222" s="387"/>
      <c r="H222" s="304"/>
      <c r="I222" s="391"/>
      <c r="J222" s="286"/>
      <c r="K222" s="304"/>
      <c r="M222" s="337"/>
      <c r="N222" s="337"/>
      <c r="O222" s="364">
        <f t="shared" si="14"/>
        <v>0</v>
      </c>
      <c r="P222" s="364"/>
      <c r="R222" s="523"/>
      <c r="S222" s="522"/>
    </row>
    <row r="223" spans="1:19" ht="22.5" customHeight="1">
      <c r="A223" s="389"/>
      <c r="B223" s="284" t="s">
        <v>512</v>
      </c>
      <c r="C223" s="276"/>
      <c r="D223" s="390"/>
      <c r="E223" s="274" t="s">
        <v>21</v>
      </c>
      <c r="F223" s="304">
        <v>48</v>
      </c>
      <c r="G223" s="387"/>
      <c r="H223" s="304"/>
      <c r="I223" s="391"/>
      <c r="J223" s="286"/>
      <c r="K223" s="304"/>
      <c r="M223" s="337"/>
      <c r="N223" s="337"/>
      <c r="O223" s="364">
        <f t="shared" si="14"/>
        <v>0</v>
      </c>
      <c r="P223" s="364"/>
      <c r="R223" s="523"/>
      <c r="S223" s="522"/>
    </row>
    <row r="224" spans="1:19" ht="22.5" customHeight="1">
      <c r="A224" s="393">
        <v>4</v>
      </c>
      <c r="B224" s="282" t="s">
        <v>194</v>
      </c>
      <c r="C224" s="307"/>
      <c r="D224" s="390"/>
      <c r="E224" s="274"/>
      <c r="F224" s="304"/>
      <c r="G224" s="387"/>
      <c r="H224" s="304"/>
      <c r="I224" s="391"/>
      <c r="J224" s="286"/>
      <c r="K224" s="304"/>
      <c r="M224" s="337"/>
      <c r="N224" s="337"/>
      <c r="O224" s="364"/>
      <c r="P224" s="364"/>
      <c r="R224" s="523"/>
      <c r="S224" s="522"/>
    </row>
    <row r="225" spans="1:19" ht="22.5" customHeight="1">
      <c r="A225" s="389">
        <v>4.0999999999999996</v>
      </c>
      <c r="B225" s="284" t="s">
        <v>195</v>
      </c>
      <c r="C225" s="276"/>
      <c r="D225" s="390"/>
      <c r="E225" s="274"/>
      <c r="F225" s="304"/>
      <c r="G225" s="387"/>
      <c r="H225" s="304"/>
      <c r="I225" s="391"/>
      <c r="J225" s="286"/>
      <c r="K225" s="304"/>
      <c r="M225" s="337"/>
      <c r="N225" s="337"/>
      <c r="O225" s="364"/>
      <c r="P225" s="364"/>
      <c r="R225" s="523"/>
      <c r="S225" s="522"/>
    </row>
    <row r="226" spans="1:19" ht="22.5" customHeight="1">
      <c r="A226" s="389"/>
      <c r="B226" s="284" t="s">
        <v>513</v>
      </c>
      <c r="C226" s="276"/>
      <c r="D226" s="390"/>
      <c r="E226" s="274" t="s">
        <v>21</v>
      </c>
      <c r="F226" s="304">
        <v>5</v>
      </c>
      <c r="G226" s="387"/>
      <c r="H226" s="304"/>
      <c r="I226" s="391"/>
      <c r="J226" s="286"/>
      <c r="K226" s="304"/>
      <c r="M226" s="337"/>
      <c r="N226" s="337"/>
      <c r="O226" s="364">
        <f>+K226</f>
        <v>0</v>
      </c>
      <c r="P226" s="364"/>
      <c r="R226" s="523"/>
      <c r="S226" s="522"/>
    </row>
    <row r="227" spans="1:19" ht="22.5" customHeight="1">
      <c r="A227" s="389"/>
      <c r="B227" s="284" t="s">
        <v>514</v>
      </c>
      <c r="C227" s="276"/>
      <c r="D227" s="390"/>
      <c r="E227" s="274" t="s">
        <v>21</v>
      </c>
      <c r="F227" s="304">
        <v>10</v>
      </c>
      <c r="G227" s="387"/>
      <c r="H227" s="304"/>
      <c r="I227" s="391"/>
      <c r="J227" s="286"/>
      <c r="K227" s="304"/>
      <c r="M227" s="337"/>
      <c r="N227" s="337"/>
      <c r="O227" s="364">
        <f t="shared" ref="O227:O242" si="15">+K227</f>
        <v>0</v>
      </c>
      <c r="P227" s="364"/>
      <c r="R227" s="523"/>
      <c r="S227" s="522"/>
    </row>
    <row r="228" spans="1:19" ht="22.5" customHeight="1">
      <c r="A228" s="389"/>
      <c r="B228" s="284" t="s">
        <v>515</v>
      </c>
      <c r="C228" s="276"/>
      <c r="D228" s="390"/>
      <c r="E228" s="274" t="s">
        <v>21</v>
      </c>
      <c r="F228" s="304">
        <v>11</v>
      </c>
      <c r="G228" s="387"/>
      <c r="H228" s="304"/>
      <c r="I228" s="391"/>
      <c r="J228" s="286"/>
      <c r="K228" s="304"/>
      <c r="M228" s="337"/>
      <c r="N228" s="337"/>
      <c r="O228" s="364">
        <f t="shared" si="15"/>
        <v>0</v>
      </c>
      <c r="P228" s="364"/>
      <c r="R228" s="523"/>
      <c r="S228" s="522"/>
    </row>
    <row r="229" spans="1:19" ht="22.5" customHeight="1">
      <c r="A229" s="389"/>
      <c r="B229" s="284" t="s">
        <v>516</v>
      </c>
      <c r="C229" s="284"/>
      <c r="D229" s="284"/>
      <c r="E229" s="274" t="s">
        <v>21</v>
      </c>
      <c r="F229" s="304">
        <v>4</v>
      </c>
      <c r="G229" s="387"/>
      <c r="H229" s="304"/>
      <c r="I229" s="391"/>
      <c r="J229" s="286"/>
      <c r="K229" s="304"/>
      <c r="M229" s="337"/>
      <c r="N229" s="337"/>
      <c r="O229" s="364">
        <f t="shared" si="15"/>
        <v>0</v>
      </c>
      <c r="P229" s="364"/>
      <c r="R229" s="523"/>
      <c r="S229" s="522"/>
    </row>
    <row r="230" spans="1:19" ht="22.5" customHeight="1">
      <c r="A230" s="389"/>
      <c r="B230" s="284" t="s">
        <v>517</v>
      </c>
      <c r="C230" s="276"/>
      <c r="D230" s="390"/>
      <c r="E230" s="274" t="s">
        <v>21</v>
      </c>
      <c r="F230" s="304">
        <v>1</v>
      </c>
      <c r="G230" s="387"/>
      <c r="H230" s="304"/>
      <c r="I230" s="391"/>
      <c r="J230" s="286"/>
      <c r="K230" s="304"/>
      <c r="M230" s="337"/>
      <c r="N230" s="337"/>
      <c r="O230" s="364">
        <f t="shared" si="15"/>
        <v>0</v>
      </c>
      <c r="P230" s="364"/>
      <c r="R230" s="523"/>
      <c r="S230" s="522"/>
    </row>
    <row r="231" spans="1:19" ht="22.5" customHeight="1">
      <c r="A231" s="389"/>
      <c r="B231" s="284" t="s">
        <v>518</v>
      </c>
      <c r="C231" s="276"/>
      <c r="D231" s="390"/>
      <c r="E231" s="274" t="s">
        <v>21</v>
      </c>
      <c r="F231" s="304">
        <v>1</v>
      </c>
      <c r="G231" s="387"/>
      <c r="H231" s="304"/>
      <c r="I231" s="391"/>
      <c r="J231" s="286"/>
      <c r="K231" s="304"/>
      <c r="M231" s="337"/>
      <c r="N231" s="337"/>
      <c r="O231" s="364">
        <f t="shared" si="15"/>
        <v>0</v>
      </c>
      <c r="P231" s="364"/>
      <c r="R231" s="523"/>
      <c r="S231" s="522"/>
    </row>
    <row r="232" spans="1:19" ht="22.5" customHeight="1">
      <c r="A232" s="389">
        <v>4.2</v>
      </c>
      <c r="B232" s="284" t="s">
        <v>196</v>
      </c>
      <c r="C232" s="276"/>
      <c r="D232" s="390"/>
      <c r="E232" s="274"/>
      <c r="F232" s="304"/>
      <c r="G232" s="387"/>
      <c r="H232" s="304"/>
      <c r="I232" s="391"/>
      <c r="J232" s="286"/>
      <c r="K232" s="304"/>
      <c r="M232" s="337"/>
      <c r="N232" s="337"/>
      <c r="O232" s="364">
        <f t="shared" si="15"/>
        <v>0</v>
      </c>
      <c r="P232" s="364"/>
      <c r="R232" s="523"/>
      <c r="S232" s="522"/>
    </row>
    <row r="233" spans="1:19" ht="22.5" customHeight="1">
      <c r="A233" s="389"/>
      <c r="B233" s="284" t="s">
        <v>519</v>
      </c>
      <c r="C233" s="276"/>
      <c r="D233" s="390"/>
      <c r="E233" s="274" t="s">
        <v>21</v>
      </c>
      <c r="F233" s="304">
        <v>123</v>
      </c>
      <c r="G233" s="387"/>
      <c r="H233" s="304"/>
      <c r="I233" s="391"/>
      <c r="J233" s="286"/>
      <c r="K233" s="304"/>
      <c r="M233" s="337"/>
      <c r="N233" s="337"/>
      <c r="O233" s="364">
        <f t="shared" si="15"/>
        <v>0</v>
      </c>
      <c r="P233" s="364"/>
      <c r="R233" s="523"/>
      <c r="S233" s="522"/>
    </row>
    <row r="234" spans="1:19" ht="22.5" customHeight="1">
      <c r="A234" s="389"/>
      <c r="B234" s="284" t="s">
        <v>520</v>
      </c>
      <c r="C234" s="276"/>
      <c r="D234" s="390"/>
      <c r="E234" s="274" t="s">
        <v>21</v>
      </c>
      <c r="F234" s="304">
        <v>11</v>
      </c>
      <c r="G234" s="387"/>
      <c r="H234" s="304"/>
      <c r="I234" s="391"/>
      <c r="J234" s="286"/>
      <c r="K234" s="304"/>
      <c r="M234" s="337"/>
      <c r="N234" s="337"/>
      <c r="O234" s="364">
        <f t="shared" si="15"/>
        <v>0</v>
      </c>
      <c r="P234" s="364"/>
      <c r="R234" s="523"/>
      <c r="S234" s="522"/>
    </row>
    <row r="235" spans="1:19" ht="22.5" customHeight="1">
      <c r="A235" s="389"/>
      <c r="B235" s="284" t="s">
        <v>521</v>
      </c>
      <c r="C235" s="276"/>
      <c r="D235" s="390"/>
      <c r="E235" s="274" t="s">
        <v>21</v>
      </c>
      <c r="F235" s="304">
        <v>23</v>
      </c>
      <c r="G235" s="387"/>
      <c r="H235" s="304"/>
      <c r="I235" s="391"/>
      <c r="J235" s="286"/>
      <c r="K235" s="304"/>
      <c r="M235" s="337"/>
      <c r="N235" s="337"/>
      <c r="O235" s="364">
        <f t="shared" si="15"/>
        <v>0</v>
      </c>
      <c r="P235" s="364"/>
      <c r="R235" s="523"/>
      <c r="S235" s="522"/>
    </row>
    <row r="236" spans="1:19" ht="22.5" customHeight="1">
      <c r="A236" s="389"/>
      <c r="B236" s="284" t="s">
        <v>522</v>
      </c>
      <c r="C236" s="276"/>
      <c r="D236" s="390"/>
      <c r="E236" s="274" t="s">
        <v>21</v>
      </c>
      <c r="F236" s="304">
        <v>14</v>
      </c>
      <c r="G236" s="387"/>
      <c r="H236" s="304"/>
      <c r="I236" s="391"/>
      <c r="J236" s="286"/>
      <c r="K236" s="304"/>
      <c r="M236" s="337"/>
      <c r="N236" s="337"/>
      <c r="O236" s="364">
        <f t="shared" si="15"/>
        <v>0</v>
      </c>
      <c r="P236" s="364"/>
      <c r="R236" s="523"/>
      <c r="S236" s="522"/>
    </row>
    <row r="237" spans="1:19" ht="22.5" customHeight="1">
      <c r="A237" s="389"/>
      <c r="B237" s="284" t="s">
        <v>523</v>
      </c>
      <c r="C237" s="276"/>
      <c r="D237" s="390"/>
      <c r="E237" s="274" t="s">
        <v>21</v>
      </c>
      <c r="F237" s="304">
        <v>1</v>
      </c>
      <c r="G237" s="387"/>
      <c r="H237" s="304"/>
      <c r="I237" s="391"/>
      <c r="J237" s="286"/>
      <c r="K237" s="304"/>
      <c r="M237" s="337"/>
      <c r="N237" s="337"/>
      <c r="O237" s="364">
        <f t="shared" si="15"/>
        <v>0</v>
      </c>
      <c r="P237" s="364"/>
      <c r="R237" s="523"/>
      <c r="S237" s="522"/>
    </row>
    <row r="238" spans="1:19" ht="22.5" customHeight="1">
      <c r="A238" s="389"/>
      <c r="B238" s="284" t="s">
        <v>524</v>
      </c>
      <c r="C238" s="276"/>
      <c r="D238" s="390"/>
      <c r="E238" s="274" t="s">
        <v>21</v>
      </c>
      <c r="F238" s="304">
        <v>2</v>
      </c>
      <c r="G238" s="387"/>
      <c r="H238" s="304"/>
      <c r="I238" s="391"/>
      <c r="J238" s="286"/>
      <c r="K238" s="304"/>
      <c r="M238" s="337"/>
      <c r="N238" s="337"/>
      <c r="O238" s="364">
        <f t="shared" si="15"/>
        <v>0</v>
      </c>
      <c r="P238" s="364"/>
      <c r="R238" s="523"/>
      <c r="S238" s="522"/>
    </row>
    <row r="239" spans="1:19" ht="22.5" customHeight="1">
      <c r="A239" s="389"/>
      <c r="B239" s="284" t="s">
        <v>525</v>
      </c>
      <c r="C239" s="276"/>
      <c r="D239" s="390"/>
      <c r="E239" s="274" t="s">
        <v>21</v>
      </c>
      <c r="F239" s="304">
        <v>6</v>
      </c>
      <c r="G239" s="387"/>
      <c r="H239" s="304"/>
      <c r="I239" s="391"/>
      <c r="J239" s="286"/>
      <c r="K239" s="304"/>
      <c r="M239" s="337"/>
      <c r="N239" s="337"/>
      <c r="O239" s="364">
        <f t="shared" si="15"/>
        <v>0</v>
      </c>
      <c r="P239" s="364"/>
      <c r="R239" s="523"/>
      <c r="S239" s="522"/>
    </row>
    <row r="240" spans="1:19" ht="22.5" customHeight="1">
      <c r="A240" s="389"/>
      <c r="B240" s="284" t="s">
        <v>526</v>
      </c>
      <c r="C240" s="276"/>
      <c r="D240" s="390"/>
      <c r="E240" s="274" t="s">
        <v>21</v>
      </c>
      <c r="F240" s="304">
        <v>3</v>
      </c>
      <c r="G240" s="387"/>
      <c r="H240" s="304"/>
      <c r="I240" s="391"/>
      <c r="J240" s="286"/>
      <c r="K240" s="304"/>
      <c r="M240" s="337"/>
      <c r="N240" s="337"/>
      <c r="O240" s="364">
        <f t="shared" si="15"/>
        <v>0</v>
      </c>
      <c r="P240" s="364"/>
      <c r="R240" s="523"/>
      <c r="S240" s="522"/>
    </row>
    <row r="241" spans="1:19" ht="22.5" customHeight="1">
      <c r="A241" s="389"/>
      <c r="B241" s="284" t="s">
        <v>527</v>
      </c>
      <c r="C241" s="276"/>
      <c r="D241" s="390"/>
      <c r="E241" s="274" t="s">
        <v>21</v>
      </c>
      <c r="F241" s="304">
        <v>9</v>
      </c>
      <c r="G241" s="387"/>
      <c r="H241" s="304"/>
      <c r="I241" s="391"/>
      <c r="J241" s="286"/>
      <c r="K241" s="304"/>
      <c r="M241" s="337"/>
      <c r="N241" s="337"/>
      <c r="O241" s="364">
        <f t="shared" si="15"/>
        <v>0</v>
      </c>
      <c r="P241" s="364"/>
      <c r="R241" s="523"/>
      <c r="S241" s="522"/>
    </row>
    <row r="242" spans="1:19" ht="22.5" customHeight="1">
      <c r="A242" s="274"/>
      <c r="B242" s="288" t="s">
        <v>528</v>
      </c>
      <c r="C242" s="396"/>
      <c r="D242" s="277"/>
      <c r="E242" s="274" t="s">
        <v>21</v>
      </c>
      <c r="F242" s="285">
        <v>9</v>
      </c>
      <c r="G242" s="286"/>
      <c r="H242" s="304"/>
      <c r="I242" s="287"/>
      <c r="J242" s="286"/>
      <c r="K242" s="304"/>
      <c r="M242" s="337"/>
      <c r="N242" s="337"/>
      <c r="O242" s="364">
        <f t="shared" si="15"/>
        <v>0</v>
      </c>
      <c r="P242" s="364"/>
      <c r="R242" s="522"/>
      <c r="S242" s="522"/>
    </row>
    <row r="243" spans="1:19" ht="22.5" customHeight="1">
      <c r="A243" s="274"/>
      <c r="B243" s="309"/>
      <c r="C243" s="310"/>
      <c r="D243" s="313" t="s">
        <v>119</v>
      </c>
      <c r="E243" s="274"/>
      <c r="F243" s="285"/>
      <c r="G243" s="286"/>
      <c r="H243" s="301"/>
      <c r="I243" s="301"/>
      <c r="J243" s="301"/>
      <c r="K243" s="301"/>
      <c r="M243" s="337"/>
      <c r="N243" s="337"/>
      <c r="O243" s="364"/>
      <c r="P243" s="364"/>
      <c r="R243" s="522"/>
      <c r="S243" s="522"/>
    </row>
    <row r="244" spans="1:19" ht="22.5" customHeight="1">
      <c r="A244" s="298"/>
      <c r="B244" s="321"/>
      <c r="C244" s="282" t="s">
        <v>120</v>
      </c>
      <c r="D244" s="313"/>
      <c r="E244" s="274"/>
      <c r="F244" s="285"/>
      <c r="G244" s="286"/>
      <c r="H244" s="301"/>
      <c r="I244" s="302"/>
      <c r="J244" s="301"/>
      <c r="K244" s="301"/>
      <c r="M244" s="337"/>
      <c r="N244" s="337"/>
      <c r="O244" s="364"/>
      <c r="P244" s="364"/>
      <c r="R244" s="522"/>
      <c r="S244" s="522"/>
    </row>
    <row r="245" spans="1:19" ht="22.5" customHeight="1">
      <c r="A245" s="393">
        <v>5</v>
      </c>
      <c r="B245" s="282" t="s">
        <v>197</v>
      </c>
      <c r="C245" s="307"/>
      <c r="D245" s="390"/>
      <c r="E245" s="274"/>
      <c r="F245" s="304"/>
      <c r="G245" s="387"/>
      <c r="H245" s="304"/>
      <c r="I245" s="391"/>
      <c r="J245" s="286"/>
      <c r="K245" s="304"/>
      <c r="M245" s="337"/>
      <c r="N245" s="337"/>
      <c r="O245" s="364"/>
      <c r="P245" s="364"/>
      <c r="R245" s="523"/>
      <c r="S245" s="522"/>
    </row>
    <row r="246" spans="1:19" ht="22.5" customHeight="1">
      <c r="A246" s="389">
        <v>5.0999999999999996</v>
      </c>
      <c r="B246" s="284" t="s">
        <v>198</v>
      </c>
      <c r="C246" s="276"/>
      <c r="D246" s="390"/>
      <c r="E246" s="274"/>
      <c r="F246" s="304"/>
      <c r="G246" s="387"/>
      <c r="H246" s="304"/>
      <c r="I246" s="391"/>
      <c r="J246" s="286"/>
      <c r="K246" s="304"/>
      <c r="M246" s="337"/>
      <c r="N246" s="337"/>
      <c r="O246" s="364"/>
      <c r="P246" s="364"/>
      <c r="R246" s="523"/>
      <c r="S246" s="522"/>
    </row>
    <row r="247" spans="1:19" ht="22.5" customHeight="1">
      <c r="A247" s="389"/>
      <c r="B247" s="284" t="s">
        <v>199</v>
      </c>
      <c r="C247" s="276"/>
      <c r="D247" s="390"/>
      <c r="E247" s="274" t="s">
        <v>21</v>
      </c>
      <c r="F247" s="304">
        <v>38</v>
      </c>
      <c r="G247" s="387"/>
      <c r="H247" s="304"/>
      <c r="I247" s="391"/>
      <c r="J247" s="286"/>
      <c r="K247" s="304"/>
      <c r="M247" s="337"/>
      <c r="N247" s="337"/>
      <c r="O247" s="364">
        <f>+K247</f>
        <v>0</v>
      </c>
      <c r="P247" s="364"/>
      <c r="R247" s="523"/>
      <c r="S247" s="522"/>
    </row>
    <row r="248" spans="1:19" ht="22.5" customHeight="1">
      <c r="A248" s="389"/>
      <c r="B248" s="284" t="s">
        <v>200</v>
      </c>
      <c r="C248" s="276"/>
      <c r="D248" s="390"/>
      <c r="E248" s="274" t="s">
        <v>21</v>
      </c>
      <c r="F248" s="304">
        <v>3</v>
      </c>
      <c r="G248" s="387"/>
      <c r="H248" s="304"/>
      <c r="I248" s="391"/>
      <c r="J248" s="286"/>
      <c r="K248" s="304"/>
      <c r="M248" s="337"/>
      <c r="N248" s="337"/>
      <c r="O248" s="364">
        <f t="shared" ref="O248:O251" si="16">+K248</f>
        <v>0</v>
      </c>
      <c r="P248" s="364"/>
      <c r="R248" s="523"/>
      <c r="S248" s="522"/>
    </row>
    <row r="249" spans="1:19" ht="22.5" customHeight="1">
      <c r="A249" s="395"/>
      <c r="B249" s="284" t="s">
        <v>201</v>
      </c>
      <c r="C249" s="276"/>
      <c r="D249" s="390"/>
      <c r="E249" s="274" t="s">
        <v>21</v>
      </c>
      <c r="F249" s="304">
        <v>3</v>
      </c>
      <c r="G249" s="387"/>
      <c r="H249" s="304"/>
      <c r="I249" s="391"/>
      <c r="J249" s="286"/>
      <c r="K249" s="304"/>
      <c r="M249" s="337"/>
      <c r="N249" s="337"/>
      <c r="O249" s="364">
        <f t="shared" si="16"/>
        <v>0</v>
      </c>
      <c r="P249" s="364"/>
      <c r="R249" s="523"/>
      <c r="S249" s="522"/>
    </row>
    <row r="250" spans="1:19" ht="22.5" customHeight="1">
      <c r="A250" s="389">
        <v>5.2</v>
      </c>
      <c r="B250" s="284" t="s">
        <v>202</v>
      </c>
      <c r="C250" s="276"/>
      <c r="D250" s="390"/>
      <c r="E250" s="274"/>
      <c r="F250" s="304"/>
      <c r="G250" s="387"/>
      <c r="H250" s="304"/>
      <c r="I250" s="391"/>
      <c r="J250" s="286"/>
      <c r="K250" s="304"/>
      <c r="M250" s="337"/>
      <c r="N250" s="337"/>
      <c r="O250" s="364">
        <f t="shared" si="16"/>
        <v>0</v>
      </c>
      <c r="P250" s="364"/>
      <c r="R250" s="523"/>
      <c r="S250" s="522"/>
    </row>
    <row r="251" spans="1:19" ht="22.5" customHeight="1">
      <c r="A251" s="389"/>
      <c r="B251" s="284" t="s">
        <v>203</v>
      </c>
      <c r="C251" s="284"/>
      <c r="D251" s="284"/>
      <c r="E251" s="274" t="s">
        <v>21</v>
      </c>
      <c r="F251" s="304">
        <v>3</v>
      </c>
      <c r="G251" s="387"/>
      <c r="H251" s="304"/>
      <c r="I251" s="391"/>
      <c r="J251" s="286"/>
      <c r="K251" s="304"/>
      <c r="M251" s="337"/>
      <c r="N251" s="337"/>
      <c r="O251" s="364">
        <f t="shared" si="16"/>
        <v>0</v>
      </c>
      <c r="P251" s="364"/>
      <c r="R251" s="523"/>
      <c r="S251" s="522"/>
    </row>
    <row r="252" spans="1:19" ht="22.5" customHeight="1">
      <c r="A252" s="389">
        <v>5.3</v>
      </c>
      <c r="B252" s="284" t="s">
        <v>204</v>
      </c>
      <c r="C252" s="276"/>
      <c r="D252" s="390"/>
      <c r="E252" s="274"/>
      <c r="F252" s="304"/>
      <c r="G252" s="387"/>
      <c r="H252" s="304"/>
      <c r="I252" s="391"/>
      <c r="J252" s="286"/>
      <c r="K252" s="304"/>
      <c r="M252" s="337"/>
      <c r="N252" s="337"/>
      <c r="O252" s="364"/>
      <c r="P252" s="364"/>
      <c r="R252" s="523"/>
      <c r="S252" s="522"/>
    </row>
    <row r="253" spans="1:19" ht="22.5" customHeight="1">
      <c r="A253" s="389"/>
      <c r="B253" s="284" t="s">
        <v>205</v>
      </c>
      <c r="C253" s="276"/>
      <c r="D253" s="390"/>
      <c r="E253" s="274" t="s">
        <v>146</v>
      </c>
      <c r="F253" s="304">
        <v>119</v>
      </c>
      <c r="G253" s="387"/>
      <c r="H253" s="304"/>
      <c r="I253" s="391"/>
      <c r="J253" s="286"/>
      <c r="K253" s="304"/>
      <c r="M253" s="337"/>
      <c r="N253" s="364">
        <f>+K253</f>
        <v>0</v>
      </c>
      <c r="O253" s="364"/>
      <c r="P253" s="364"/>
      <c r="R253" s="523"/>
      <c r="S253" s="522"/>
    </row>
    <row r="254" spans="1:19" ht="22.5" customHeight="1">
      <c r="A254" s="389">
        <v>5.4</v>
      </c>
      <c r="B254" s="284" t="s">
        <v>206</v>
      </c>
      <c r="C254" s="276"/>
      <c r="D254" s="390"/>
      <c r="E254" s="274"/>
      <c r="F254" s="304"/>
      <c r="G254" s="387"/>
      <c r="H254" s="304"/>
      <c r="I254" s="391"/>
      <c r="J254" s="286"/>
      <c r="K254" s="304"/>
      <c r="M254" s="337"/>
      <c r="N254" s="364">
        <f t="shared" ref="N254:N255" si="17">+K254</f>
        <v>0</v>
      </c>
      <c r="O254" s="364"/>
      <c r="P254" s="364"/>
      <c r="R254" s="523"/>
      <c r="S254" s="522"/>
    </row>
    <row r="255" spans="1:19" ht="22.5" customHeight="1">
      <c r="A255" s="389"/>
      <c r="B255" s="284" t="s">
        <v>207</v>
      </c>
      <c r="C255" s="276"/>
      <c r="D255" s="390"/>
      <c r="E255" s="274" t="s">
        <v>146</v>
      </c>
      <c r="F255" s="304">
        <v>412</v>
      </c>
      <c r="G255" s="387"/>
      <c r="H255" s="304"/>
      <c r="I255" s="391"/>
      <c r="J255" s="286"/>
      <c r="K255" s="304"/>
      <c r="M255" s="337"/>
      <c r="N255" s="364">
        <f t="shared" si="17"/>
        <v>0</v>
      </c>
      <c r="O255" s="364"/>
      <c r="P255" s="364"/>
      <c r="R255" s="523"/>
      <c r="S255" s="522"/>
    </row>
    <row r="256" spans="1:19" ht="22.5" customHeight="1">
      <c r="A256" s="389">
        <v>5.5</v>
      </c>
      <c r="B256" s="284" t="s">
        <v>208</v>
      </c>
      <c r="C256" s="276"/>
      <c r="D256" s="390"/>
      <c r="E256" s="274"/>
      <c r="F256" s="304"/>
      <c r="G256" s="387"/>
      <c r="H256" s="304"/>
      <c r="I256" s="391"/>
      <c r="J256" s="286"/>
      <c r="K256" s="304"/>
      <c r="M256" s="337"/>
      <c r="N256" s="337"/>
      <c r="O256" s="364"/>
      <c r="P256" s="364"/>
      <c r="R256" s="523"/>
      <c r="S256" s="522"/>
    </row>
    <row r="257" spans="1:18" ht="22.5" customHeight="1">
      <c r="A257" s="389"/>
      <c r="B257" s="284" t="s">
        <v>209</v>
      </c>
      <c r="C257" s="276"/>
      <c r="D257" s="390"/>
      <c r="E257" s="274" t="s">
        <v>146</v>
      </c>
      <c r="F257" s="304">
        <v>368</v>
      </c>
      <c r="G257" s="387"/>
      <c r="H257" s="304"/>
      <c r="I257" s="391"/>
      <c r="J257" s="286"/>
      <c r="K257" s="304"/>
      <c r="M257" s="364">
        <f>+K257</f>
        <v>0</v>
      </c>
      <c r="N257" s="337"/>
      <c r="O257" s="364"/>
      <c r="P257" s="364"/>
      <c r="R257" s="397"/>
    </row>
    <row r="258" spans="1:18" ht="22.5" customHeight="1">
      <c r="A258" s="389"/>
      <c r="B258" s="284" t="s">
        <v>529</v>
      </c>
      <c r="C258" s="276"/>
      <c r="D258" s="390"/>
      <c r="E258" s="274" t="s">
        <v>146</v>
      </c>
      <c r="F258" s="304">
        <v>116</v>
      </c>
      <c r="G258" s="387"/>
      <c r="H258" s="304"/>
      <c r="I258" s="391"/>
      <c r="J258" s="286"/>
      <c r="K258" s="304"/>
      <c r="M258" s="364">
        <f>+K258</f>
        <v>0</v>
      </c>
      <c r="N258" s="337"/>
      <c r="O258" s="364"/>
      <c r="P258" s="364"/>
      <c r="R258" s="397"/>
    </row>
    <row r="259" spans="1:18" ht="22.5" customHeight="1">
      <c r="A259" s="389">
        <v>5.6</v>
      </c>
      <c r="B259" s="284" t="s">
        <v>175</v>
      </c>
      <c r="C259" s="276"/>
      <c r="D259" s="390"/>
      <c r="E259" s="274" t="s">
        <v>74</v>
      </c>
      <c r="F259" s="304">
        <v>1</v>
      </c>
      <c r="G259" s="387"/>
      <c r="H259" s="304"/>
      <c r="I259" s="391"/>
      <c r="J259" s="286"/>
      <c r="K259" s="304"/>
      <c r="M259" s="337"/>
      <c r="N259" s="337"/>
      <c r="O259" s="364"/>
      <c r="P259" s="364"/>
      <c r="R259" s="397"/>
    </row>
    <row r="260" spans="1:18" ht="22.5" customHeight="1">
      <c r="A260" s="274"/>
      <c r="B260" s="288"/>
      <c r="C260" s="284"/>
      <c r="D260" s="313" t="s">
        <v>121</v>
      </c>
      <c r="E260" s="274"/>
      <c r="F260" s="285"/>
      <c r="G260" s="286"/>
      <c r="H260" s="301"/>
      <c r="I260" s="301"/>
      <c r="J260" s="301"/>
      <c r="K260" s="301"/>
      <c r="M260" s="337"/>
      <c r="N260" s="337"/>
      <c r="O260" s="364"/>
      <c r="P260" s="364"/>
    </row>
    <row r="261" spans="1:18" ht="22.5" customHeight="1">
      <c r="A261" s="298"/>
      <c r="B261" s="321"/>
      <c r="C261" s="282" t="s">
        <v>211</v>
      </c>
      <c r="D261" s="313"/>
      <c r="E261" s="274"/>
      <c r="F261" s="285"/>
      <c r="G261" s="286"/>
      <c r="H261" s="301"/>
      <c r="I261" s="287"/>
      <c r="J261" s="301"/>
      <c r="K261" s="301"/>
      <c r="M261" s="337"/>
      <c r="N261" s="337"/>
      <c r="O261" s="364"/>
      <c r="P261" s="364"/>
    </row>
    <row r="262" spans="1:18" ht="22.5" customHeight="1">
      <c r="A262" s="274">
        <v>6.1</v>
      </c>
      <c r="B262" s="308" t="s">
        <v>214</v>
      </c>
      <c r="C262" s="284"/>
      <c r="D262" s="313"/>
      <c r="E262" s="378"/>
      <c r="F262" s="285"/>
      <c r="G262" s="286"/>
      <c r="H262" s="398"/>
      <c r="I262" s="287"/>
      <c r="J262" s="286"/>
      <c r="K262" s="304"/>
      <c r="M262" s="337"/>
      <c r="N262" s="337"/>
      <c r="O262" s="364"/>
      <c r="P262" s="364"/>
      <c r="Q262" s="399"/>
    </row>
    <row r="263" spans="1:18" ht="22.5" customHeight="1">
      <c r="A263" s="274"/>
      <c r="B263" s="308" t="s">
        <v>215</v>
      </c>
      <c r="C263" s="284"/>
      <c r="D263" s="313"/>
      <c r="E263" s="378" t="s">
        <v>21</v>
      </c>
      <c r="F263" s="285">
        <v>10</v>
      </c>
      <c r="G263" s="286"/>
      <c r="H263" s="398"/>
      <c r="I263" s="287"/>
      <c r="J263" s="286"/>
      <c r="K263" s="304"/>
      <c r="M263" s="337"/>
      <c r="N263" s="337"/>
      <c r="O263" s="364">
        <f>+K263</f>
        <v>0</v>
      </c>
      <c r="P263" s="364"/>
      <c r="Q263" s="399"/>
    </row>
    <row r="264" spans="1:18" ht="22.5" customHeight="1">
      <c r="A264" s="274"/>
      <c r="B264" s="308" t="s">
        <v>216</v>
      </c>
      <c r="C264" s="284"/>
      <c r="D264" s="313"/>
      <c r="E264" s="378" t="s">
        <v>21</v>
      </c>
      <c r="F264" s="285">
        <v>19</v>
      </c>
      <c r="G264" s="286"/>
      <c r="H264" s="398"/>
      <c r="I264" s="287"/>
      <c r="J264" s="286"/>
      <c r="K264" s="304"/>
      <c r="M264" s="337"/>
      <c r="N264" s="337"/>
      <c r="O264" s="364">
        <f>+K264</f>
        <v>0</v>
      </c>
      <c r="P264" s="364"/>
      <c r="Q264" s="399"/>
    </row>
    <row r="265" spans="1:18" ht="22.5" customHeight="1">
      <c r="A265" s="274">
        <v>6.2</v>
      </c>
      <c r="B265" s="308" t="s">
        <v>212</v>
      </c>
      <c r="C265" s="284"/>
      <c r="D265" s="313"/>
      <c r="E265" s="378"/>
      <c r="F265" s="285"/>
      <c r="G265" s="286"/>
      <c r="H265" s="398"/>
      <c r="I265" s="287"/>
      <c r="J265" s="286"/>
      <c r="K265" s="304"/>
      <c r="M265" s="337"/>
      <c r="N265" s="337"/>
      <c r="O265" s="364"/>
      <c r="P265" s="364"/>
      <c r="Q265" s="399"/>
    </row>
    <row r="266" spans="1:18" ht="22.5" customHeight="1">
      <c r="A266" s="274"/>
      <c r="B266" s="308" t="s">
        <v>213</v>
      </c>
      <c r="C266" s="284"/>
      <c r="D266" s="313"/>
      <c r="E266" s="378" t="s">
        <v>146</v>
      </c>
      <c r="F266" s="285">
        <v>1361</v>
      </c>
      <c r="G266" s="286"/>
      <c r="H266" s="398"/>
      <c r="I266" s="287"/>
      <c r="J266" s="286"/>
      <c r="K266" s="304"/>
      <c r="M266" s="337"/>
      <c r="N266" s="364">
        <f>+K266</f>
        <v>0</v>
      </c>
      <c r="O266" s="364"/>
      <c r="P266" s="364"/>
      <c r="Q266" s="399"/>
    </row>
    <row r="267" spans="1:18" ht="22.5" customHeight="1">
      <c r="A267" s="274">
        <v>6.3</v>
      </c>
      <c r="B267" s="308" t="s">
        <v>187</v>
      </c>
      <c r="C267" s="284"/>
      <c r="D267" s="313"/>
      <c r="E267" s="378"/>
      <c r="F267" s="285"/>
      <c r="G267" s="286"/>
      <c r="H267" s="398"/>
      <c r="I267" s="287"/>
      <c r="J267" s="286"/>
      <c r="K267" s="304"/>
      <c r="M267" s="337"/>
      <c r="N267" s="337"/>
      <c r="O267" s="364"/>
      <c r="P267" s="364"/>
      <c r="Q267" s="399"/>
    </row>
    <row r="268" spans="1:18" ht="22.5" customHeight="1">
      <c r="A268" s="274"/>
      <c r="B268" s="308" t="s">
        <v>530</v>
      </c>
      <c r="C268" s="284"/>
      <c r="D268" s="313"/>
      <c r="E268" s="378" t="s">
        <v>146</v>
      </c>
      <c r="F268" s="285">
        <v>202</v>
      </c>
      <c r="G268" s="286"/>
      <c r="H268" s="398"/>
      <c r="I268" s="287"/>
      <c r="J268" s="286"/>
      <c r="K268" s="304"/>
      <c r="M268" s="364">
        <f>+K268</f>
        <v>0</v>
      </c>
      <c r="N268" s="337"/>
      <c r="O268" s="364"/>
      <c r="P268" s="364"/>
      <c r="Q268" s="399"/>
    </row>
    <row r="269" spans="1:18" ht="22.5" customHeight="1">
      <c r="A269" s="274"/>
      <c r="B269" s="308" t="s">
        <v>531</v>
      </c>
      <c r="C269" s="284"/>
      <c r="D269" s="313"/>
      <c r="E269" s="378" t="s">
        <v>146</v>
      </c>
      <c r="F269" s="285">
        <v>60</v>
      </c>
      <c r="G269" s="286"/>
      <c r="H269" s="398"/>
      <c r="I269" s="287"/>
      <c r="J269" s="286"/>
      <c r="K269" s="304"/>
      <c r="M269" s="364">
        <f t="shared" ref="M269:M271" si="18">+K269</f>
        <v>0</v>
      </c>
      <c r="N269" s="337"/>
      <c r="O269" s="364"/>
      <c r="P269" s="364"/>
      <c r="Q269" s="399"/>
    </row>
    <row r="270" spans="1:18" ht="22.5" customHeight="1">
      <c r="A270" s="274"/>
      <c r="B270" s="308" t="s">
        <v>209</v>
      </c>
      <c r="C270" s="284"/>
      <c r="D270" s="313"/>
      <c r="E270" s="378" t="s">
        <v>146</v>
      </c>
      <c r="F270" s="285">
        <v>139</v>
      </c>
      <c r="G270" s="286"/>
      <c r="H270" s="398"/>
      <c r="I270" s="287"/>
      <c r="J270" s="286"/>
      <c r="K270" s="304"/>
      <c r="M270" s="364">
        <f t="shared" si="18"/>
        <v>0</v>
      </c>
      <c r="N270" s="337"/>
      <c r="O270" s="364"/>
      <c r="P270" s="364"/>
      <c r="Q270" s="399"/>
    </row>
    <row r="271" spans="1:18" ht="22.5" customHeight="1">
      <c r="A271" s="274">
        <v>6.4</v>
      </c>
      <c r="B271" s="308" t="s">
        <v>175</v>
      </c>
      <c r="C271" s="284"/>
      <c r="D271" s="313"/>
      <c r="E271" s="378" t="s">
        <v>74</v>
      </c>
      <c r="F271" s="285">
        <v>1</v>
      </c>
      <c r="G271" s="286"/>
      <c r="H271" s="398"/>
      <c r="I271" s="287"/>
      <c r="J271" s="286"/>
      <c r="K271" s="304"/>
      <c r="M271" s="364">
        <f t="shared" si="18"/>
        <v>0</v>
      </c>
      <c r="N271" s="337"/>
      <c r="O271" s="364"/>
      <c r="P271" s="364"/>
      <c r="Q271" s="400"/>
    </row>
    <row r="272" spans="1:18" ht="22.5" customHeight="1">
      <c r="A272" s="274"/>
      <c r="B272" s="288"/>
      <c r="C272" s="284"/>
      <c r="D272" s="313" t="s">
        <v>122</v>
      </c>
      <c r="E272" s="274"/>
      <c r="F272" s="285"/>
      <c r="G272" s="286"/>
      <c r="H272" s="301"/>
      <c r="I272" s="301"/>
      <c r="J272" s="301"/>
      <c r="K272" s="301"/>
      <c r="M272" s="337"/>
      <c r="N272" s="337"/>
      <c r="O272" s="364"/>
      <c r="P272" s="364"/>
    </row>
    <row r="273" spans="1:16" ht="22.5" customHeight="1">
      <c r="A273" s="298"/>
      <c r="B273" s="321"/>
      <c r="C273" s="282" t="s">
        <v>217</v>
      </c>
      <c r="D273" s="313"/>
      <c r="E273" s="274"/>
      <c r="F273" s="285"/>
      <c r="G273" s="286"/>
      <c r="H273" s="301"/>
      <c r="I273" s="302"/>
      <c r="J273" s="301"/>
      <c r="K273" s="301"/>
      <c r="M273" s="337"/>
      <c r="N273" s="337"/>
      <c r="O273" s="364"/>
      <c r="P273" s="364"/>
    </row>
    <row r="274" spans="1:16" ht="22.5" customHeight="1">
      <c r="A274" s="274">
        <v>7.1</v>
      </c>
      <c r="B274" s="308" t="s">
        <v>532</v>
      </c>
      <c r="C274" s="284"/>
      <c r="D274" s="313"/>
      <c r="E274" s="378" t="s">
        <v>21</v>
      </c>
      <c r="F274" s="285">
        <v>1</v>
      </c>
      <c r="G274" s="286"/>
      <c r="H274" s="398"/>
      <c r="I274" s="302"/>
      <c r="J274" s="286"/>
      <c r="K274" s="304"/>
      <c r="M274" s="337"/>
      <c r="N274" s="337"/>
      <c r="O274" s="364"/>
      <c r="P274" s="364"/>
    </row>
    <row r="275" spans="1:16" ht="22.5" customHeight="1">
      <c r="A275" s="274">
        <v>7.2</v>
      </c>
      <c r="B275" s="308" t="s">
        <v>533</v>
      </c>
      <c r="C275" s="284"/>
      <c r="D275" s="313"/>
      <c r="E275" s="378" t="s">
        <v>21</v>
      </c>
      <c r="F275" s="285">
        <v>22</v>
      </c>
      <c r="G275" s="286"/>
      <c r="H275" s="398"/>
      <c r="I275" s="302"/>
      <c r="J275" s="286"/>
      <c r="K275" s="304"/>
      <c r="M275" s="337"/>
      <c r="N275" s="337"/>
      <c r="O275" s="364"/>
      <c r="P275" s="364"/>
    </row>
    <row r="276" spans="1:16" ht="22.5" customHeight="1">
      <c r="A276" s="274">
        <v>7.3</v>
      </c>
      <c r="B276" s="308" t="s">
        <v>534</v>
      </c>
      <c r="C276" s="284"/>
      <c r="D276" s="313"/>
      <c r="E276" s="378" t="s">
        <v>21</v>
      </c>
      <c r="F276" s="285">
        <v>2</v>
      </c>
      <c r="G276" s="286"/>
      <c r="H276" s="398"/>
      <c r="I276" s="302"/>
      <c r="J276" s="286"/>
      <c r="K276" s="304"/>
      <c r="M276" s="337"/>
      <c r="N276" s="337"/>
      <c r="O276" s="364"/>
      <c r="P276" s="364"/>
    </row>
    <row r="277" spans="1:16" ht="22.5" customHeight="1">
      <c r="A277" s="274">
        <v>7.4</v>
      </c>
      <c r="B277" s="308" t="s">
        <v>212</v>
      </c>
      <c r="C277" s="284"/>
      <c r="D277" s="313"/>
      <c r="E277" s="378"/>
      <c r="F277" s="285"/>
      <c r="G277" s="286"/>
      <c r="H277" s="398"/>
      <c r="I277" s="302"/>
      <c r="J277" s="286"/>
      <c r="K277" s="304"/>
      <c r="M277" s="337"/>
      <c r="N277" s="337"/>
      <c r="O277" s="364"/>
      <c r="P277" s="364"/>
    </row>
    <row r="278" spans="1:16" ht="22.5" customHeight="1">
      <c r="A278" s="274"/>
      <c r="B278" s="308" t="s">
        <v>218</v>
      </c>
      <c r="C278" s="284"/>
      <c r="D278" s="313"/>
      <c r="E278" s="378" t="s">
        <v>146</v>
      </c>
      <c r="F278" s="285">
        <v>238</v>
      </c>
      <c r="G278" s="286"/>
      <c r="H278" s="398"/>
      <c r="I278" s="302"/>
      <c r="J278" s="286"/>
      <c r="K278" s="304"/>
      <c r="M278" s="337"/>
      <c r="N278" s="364">
        <f>+K278</f>
        <v>0</v>
      </c>
      <c r="O278" s="364"/>
      <c r="P278" s="364"/>
    </row>
    <row r="279" spans="1:16" ht="22.5" customHeight="1">
      <c r="A279" s="274">
        <v>7.5</v>
      </c>
      <c r="B279" s="308" t="s">
        <v>187</v>
      </c>
      <c r="C279" s="284"/>
      <c r="D279" s="313"/>
      <c r="E279" s="378"/>
      <c r="F279" s="285"/>
      <c r="G279" s="286"/>
      <c r="H279" s="398"/>
      <c r="I279" s="302"/>
      <c r="J279" s="286"/>
      <c r="K279" s="304"/>
      <c r="M279" s="337"/>
      <c r="N279" s="337"/>
      <c r="O279" s="364"/>
      <c r="P279" s="364"/>
    </row>
    <row r="280" spans="1:16" ht="22.5" customHeight="1">
      <c r="A280" s="274"/>
      <c r="B280" s="308" t="s">
        <v>219</v>
      </c>
      <c r="C280" s="284"/>
      <c r="D280" s="313"/>
      <c r="E280" s="378" t="s">
        <v>146</v>
      </c>
      <c r="F280" s="285">
        <v>238</v>
      </c>
      <c r="G280" s="286"/>
      <c r="H280" s="398"/>
      <c r="I280" s="302"/>
      <c r="J280" s="286"/>
      <c r="K280" s="304"/>
      <c r="M280" s="364">
        <f>+K280</f>
        <v>0</v>
      </c>
      <c r="N280" s="337"/>
      <c r="O280" s="364"/>
      <c r="P280" s="364"/>
    </row>
    <row r="281" spans="1:16" ht="22.5" customHeight="1">
      <c r="A281" s="274">
        <v>7.6</v>
      </c>
      <c r="B281" s="308" t="s">
        <v>175</v>
      </c>
      <c r="C281" s="284"/>
      <c r="D281" s="313"/>
      <c r="E281" s="378" t="s">
        <v>74</v>
      </c>
      <c r="F281" s="285">
        <v>1</v>
      </c>
      <c r="G281" s="286"/>
      <c r="H281" s="398"/>
      <c r="I281" s="302"/>
      <c r="J281" s="286"/>
      <c r="K281" s="304"/>
      <c r="M281" s="364">
        <f>+K281</f>
        <v>0</v>
      </c>
      <c r="N281" s="337"/>
      <c r="O281" s="364"/>
      <c r="P281" s="364"/>
    </row>
    <row r="282" spans="1:16" ht="22.5" customHeight="1">
      <c r="A282" s="274"/>
      <c r="B282" s="288"/>
      <c r="C282" s="284"/>
      <c r="D282" s="313" t="s">
        <v>123</v>
      </c>
      <c r="E282" s="274"/>
      <c r="F282" s="285"/>
      <c r="G282" s="286"/>
      <c r="H282" s="301"/>
      <c r="I282" s="301"/>
      <c r="J282" s="301"/>
      <c r="K282" s="301"/>
      <c r="M282" s="337"/>
      <c r="N282" s="337"/>
      <c r="O282" s="364"/>
      <c r="P282" s="364"/>
    </row>
    <row r="283" spans="1:16" ht="22.5" customHeight="1">
      <c r="A283" s="274"/>
      <c r="B283" s="321" t="s">
        <v>220</v>
      </c>
      <c r="C283" s="284"/>
      <c r="D283" s="313"/>
      <c r="E283" s="274"/>
      <c r="F283" s="285"/>
      <c r="G283" s="286"/>
      <c r="H283" s="301"/>
      <c r="I283" s="301"/>
      <c r="J283" s="301"/>
      <c r="K283" s="301"/>
      <c r="M283" s="337"/>
      <c r="N283" s="337"/>
      <c r="O283" s="364"/>
      <c r="P283" s="364"/>
    </row>
    <row r="284" spans="1:16" ht="22.5" customHeight="1">
      <c r="A284" s="274">
        <v>8.1</v>
      </c>
      <c r="B284" s="288" t="s">
        <v>221</v>
      </c>
      <c r="C284" s="284"/>
      <c r="D284" s="313"/>
      <c r="E284" s="274"/>
      <c r="F284" s="285"/>
      <c r="G284" s="286"/>
      <c r="H284" s="286"/>
      <c r="I284" s="286"/>
      <c r="J284" s="286"/>
      <c r="K284" s="304"/>
      <c r="M284" s="337"/>
      <c r="N284" s="337"/>
      <c r="O284" s="364"/>
      <c r="P284" s="364"/>
    </row>
    <row r="285" spans="1:16" ht="22.5" customHeight="1">
      <c r="A285" s="274"/>
      <c r="B285" s="288" t="s">
        <v>222</v>
      </c>
      <c r="C285" s="284"/>
      <c r="D285" s="313"/>
      <c r="E285" s="274" t="s">
        <v>210</v>
      </c>
      <c r="F285" s="285">
        <v>9</v>
      </c>
      <c r="G285" s="286"/>
      <c r="H285" s="286"/>
      <c r="I285" s="286"/>
      <c r="J285" s="286"/>
      <c r="K285" s="304"/>
      <c r="M285" s="337"/>
      <c r="N285" s="337"/>
      <c r="O285" s="364">
        <f>+K285</f>
        <v>0</v>
      </c>
      <c r="P285" s="364"/>
    </row>
    <row r="286" spans="1:16" ht="22.5" customHeight="1">
      <c r="A286" s="274">
        <v>8.1999999999999993</v>
      </c>
      <c r="B286" s="288" t="s">
        <v>223</v>
      </c>
      <c r="C286" s="284"/>
      <c r="D286" s="313"/>
      <c r="E286" s="274"/>
      <c r="F286" s="285"/>
      <c r="G286" s="286"/>
      <c r="H286" s="286"/>
      <c r="I286" s="286"/>
      <c r="J286" s="286"/>
      <c r="K286" s="304"/>
      <c r="M286" s="337"/>
      <c r="N286" s="337"/>
      <c r="O286" s="364"/>
      <c r="P286" s="364"/>
    </row>
    <row r="287" spans="1:16" ht="22.5" customHeight="1">
      <c r="A287" s="274"/>
      <c r="B287" s="288" t="s">
        <v>213</v>
      </c>
      <c r="C287" s="284"/>
      <c r="D287" s="313"/>
      <c r="E287" s="274" t="s">
        <v>146</v>
      </c>
      <c r="F287" s="285">
        <v>488</v>
      </c>
      <c r="G287" s="286"/>
      <c r="H287" s="286"/>
      <c r="I287" s="286"/>
      <c r="J287" s="286"/>
      <c r="K287" s="304"/>
      <c r="M287" s="337"/>
      <c r="N287" s="364">
        <f>+K287</f>
        <v>0</v>
      </c>
      <c r="O287" s="364"/>
      <c r="P287" s="364"/>
    </row>
    <row r="288" spans="1:16" ht="22.5" customHeight="1">
      <c r="A288" s="274">
        <v>8.3000000000000007</v>
      </c>
      <c r="B288" s="288" t="s">
        <v>187</v>
      </c>
      <c r="C288" s="284"/>
      <c r="D288" s="313"/>
      <c r="E288" s="274"/>
      <c r="F288" s="285"/>
      <c r="G288" s="286"/>
      <c r="H288" s="286"/>
      <c r="I288" s="286"/>
      <c r="J288" s="286"/>
      <c r="K288" s="304"/>
      <c r="M288" s="337"/>
      <c r="N288" s="337"/>
      <c r="O288" s="364"/>
      <c r="P288" s="364"/>
    </row>
    <row r="289" spans="1:16" ht="22.5" customHeight="1">
      <c r="A289" s="274"/>
      <c r="B289" s="288" t="s">
        <v>530</v>
      </c>
      <c r="C289" s="284"/>
      <c r="D289" s="313"/>
      <c r="E289" s="274" t="s">
        <v>146</v>
      </c>
      <c r="F289" s="285">
        <v>74</v>
      </c>
      <c r="G289" s="286"/>
      <c r="H289" s="286"/>
      <c r="I289" s="286"/>
      <c r="J289" s="286"/>
      <c r="K289" s="304"/>
      <c r="M289" s="364">
        <f>+K289</f>
        <v>0</v>
      </c>
      <c r="N289" s="337"/>
      <c r="O289" s="364"/>
      <c r="P289" s="364"/>
    </row>
    <row r="290" spans="1:16" ht="22.5" customHeight="1">
      <c r="A290" s="274"/>
      <c r="B290" s="288" t="s">
        <v>531</v>
      </c>
      <c r="C290" s="284"/>
      <c r="D290" s="313"/>
      <c r="E290" s="274" t="s">
        <v>146</v>
      </c>
      <c r="F290" s="285">
        <v>25</v>
      </c>
      <c r="G290" s="286"/>
      <c r="H290" s="286"/>
      <c r="I290" s="286"/>
      <c r="J290" s="286"/>
      <c r="K290" s="304"/>
      <c r="M290" s="364">
        <f t="shared" ref="M290:M292" si="19">+K290</f>
        <v>0</v>
      </c>
      <c r="N290" s="337"/>
      <c r="O290" s="364"/>
      <c r="P290" s="364"/>
    </row>
    <row r="291" spans="1:16" ht="22.5" customHeight="1">
      <c r="A291" s="274"/>
      <c r="B291" s="288" t="s">
        <v>209</v>
      </c>
      <c r="C291" s="284"/>
      <c r="D291" s="313"/>
      <c r="E291" s="274" t="s">
        <v>146</v>
      </c>
      <c r="F291" s="285">
        <v>43</v>
      </c>
      <c r="G291" s="286"/>
      <c r="H291" s="286"/>
      <c r="I291" s="286"/>
      <c r="J291" s="286"/>
      <c r="K291" s="304"/>
      <c r="M291" s="364">
        <f t="shared" si="19"/>
        <v>0</v>
      </c>
      <c r="N291" s="337"/>
      <c r="O291" s="364"/>
      <c r="P291" s="364"/>
    </row>
    <row r="292" spans="1:16" ht="22.5" customHeight="1">
      <c r="A292" s="274">
        <v>8.4</v>
      </c>
      <c r="B292" s="288" t="s">
        <v>175</v>
      </c>
      <c r="C292" s="284"/>
      <c r="D292" s="313"/>
      <c r="E292" s="274" t="s">
        <v>74</v>
      </c>
      <c r="F292" s="285">
        <v>1</v>
      </c>
      <c r="G292" s="286"/>
      <c r="H292" s="286"/>
      <c r="I292" s="286"/>
      <c r="J292" s="286"/>
      <c r="K292" s="304"/>
      <c r="M292" s="364">
        <f t="shared" si="19"/>
        <v>0</v>
      </c>
      <c r="N292" s="337"/>
      <c r="O292" s="364"/>
      <c r="P292" s="364"/>
    </row>
    <row r="293" spans="1:16" ht="22.5" customHeight="1">
      <c r="A293" s="274"/>
      <c r="B293" s="288"/>
      <c r="C293" s="284"/>
      <c r="D293" s="313" t="s">
        <v>224</v>
      </c>
      <c r="E293" s="274"/>
      <c r="F293" s="285"/>
      <c r="G293" s="286"/>
      <c r="H293" s="301"/>
      <c r="I293" s="301"/>
      <c r="J293" s="301"/>
      <c r="K293" s="301"/>
      <c r="M293" s="337"/>
      <c r="N293" s="337"/>
      <c r="O293" s="364"/>
      <c r="P293" s="364"/>
    </row>
    <row r="294" spans="1:16" ht="22.5" customHeight="1">
      <c r="A294" s="274"/>
      <c r="B294" s="321" t="s">
        <v>535</v>
      </c>
      <c r="C294" s="284"/>
      <c r="D294" s="313"/>
      <c r="E294" s="274"/>
      <c r="F294" s="285"/>
      <c r="G294" s="286"/>
      <c r="H294" s="301"/>
      <c r="I294" s="301"/>
      <c r="J294" s="301"/>
      <c r="K294" s="301"/>
      <c r="M294" s="337"/>
      <c r="N294" s="337"/>
      <c r="O294" s="364"/>
      <c r="P294" s="364"/>
    </row>
    <row r="295" spans="1:16" ht="22.5" customHeight="1">
      <c r="A295" s="274">
        <v>9.1</v>
      </c>
      <c r="B295" s="288" t="s">
        <v>214</v>
      </c>
      <c r="C295" s="284"/>
      <c r="D295" s="313"/>
      <c r="E295" s="274"/>
      <c r="F295" s="285"/>
      <c r="G295" s="286"/>
      <c r="H295" s="286"/>
      <c r="I295" s="286"/>
      <c r="J295" s="286"/>
      <c r="K295" s="304"/>
      <c r="M295" s="337"/>
      <c r="N295" s="337"/>
      <c r="O295" s="364"/>
      <c r="P295" s="364"/>
    </row>
    <row r="296" spans="1:16" ht="22.5" customHeight="1">
      <c r="A296" s="274"/>
      <c r="B296" s="288" t="s">
        <v>536</v>
      </c>
      <c r="C296" s="284"/>
      <c r="D296" s="313"/>
      <c r="E296" s="274" t="s">
        <v>21</v>
      </c>
      <c r="F296" s="285">
        <v>4</v>
      </c>
      <c r="G296" s="286"/>
      <c r="H296" s="286"/>
      <c r="I296" s="286"/>
      <c r="J296" s="286"/>
      <c r="K296" s="304"/>
      <c r="M296" s="337"/>
      <c r="N296" s="337"/>
      <c r="O296" s="364">
        <f>+K296</f>
        <v>0</v>
      </c>
      <c r="P296" s="364"/>
    </row>
    <row r="297" spans="1:16" ht="22.5" customHeight="1">
      <c r="A297" s="274">
        <v>9.1999999999999993</v>
      </c>
      <c r="B297" s="288" t="s">
        <v>537</v>
      </c>
      <c r="C297" s="284"/>
      <c r="D297" s="313"/>
      <c r="E297" s="274"/>
      <c r="F297" s="285"/>
      <c r="G297" s="286"/>
      <c r="H297" s="286"/>
      <c r="I297" s="286"/>
      <c r="J297" s="286"/>
      <c r="K297" s="304"/>
      <c r="M297" s="337"/>
      <c r="N297" s="337"/>
      <c r="O297" s="364"/>
      <c r="P297" s="364"/>
    </row>
    <row r="298" spans="1:16" ht="22.5" customHeight="1">
      <c r="A298" s="274"/>
      <c r="B298" s="288" t="s">
        <v>538</v>
      </c>
      <c r="C298" s="284"/>
      <c r="D298" s="313"/>
      <c r="E298" s="274" t="s">
        <v>146</v>
      </c>
      <c r="F298" s="285">
        <v>279</v>
      </c>
      <c r="G298" s="286"/>
      <c r="H298" s="286"/>
      <c r="I298" s="286"/>
      <c r="J298" s="286"/>
      <c r="K298" s="304"/>
      <c r="M298" s="337"/>
      <c r="N298" s="364">
        <f>+K298</f>
        <v>0</v>
      </c>
      <c r="O298" s="364"/>
      <c r="P298" s="364"/>
    </row>
    <row r="299" spans="1:16" ht="22.5" customHeight="1">
      <c r="A299" s="274">
        <v>9.3000000000000007</v>
      </c>
      <c r="B299" s="288" t="s">
        <v>187</v>
      </c>
      <c r="C299" s="284"/>
      <c r="D299" s="313"/>
      <c r="E299" s="274"/>
      <c r="F299" s="285"/>
      <c r="G299" s="286"/>
      <c r="H299" s="286"/>
      <c r="I299" s="286"/>
      <c r="J299" s="286"/>
      <c r="K299" s="304"/>
      <c r="M299" s="337"/>
      <c r="N299" s="337"/>
      <c r="O299" s="364"/>
      <c r="P299" s="364"/>
    </row>
    <row r="300" spans="1:16" ht="22.5" customHeight="1">
      <c r="A300" s="274"/>
      <c r="B300" s="288" t="s">
        <v>531</v>
      </c>
      <c r="C300" s="284"/>
      <c r="D300" s="313"/>
      <c r="E300" s="274" t="s">
        <v>146</v>
      </c>
      <c r="F300" s="285">
        <v>120</v>
      </c>
      <c r="G300" s="286"/>
      <c r="H300" s="286"/>
      <c r="I300" s="286"/>
      <c r="J300" s="286"/>
      <c r="K300" s="304"/>
      <c r="M300" s="364">
        <f>+K300</f>
        <v>0</v>
      </c>
      <c r="N300" s="337"/>
      <c r="O300" s="364"/>
      <c r="P300" s="364"/>
    </row>
    <row r="301" spans="1:16" ht="22.5" customHeight="1">
      <c r="A301" s="274"/>
      <c r="B301" s="288" t="s">
        <v>209</v>
      </c>
      <c r="C301" s="284"/>
      <c r="D301" s="313"/>
      <c r="E301" s="274" t="s">
        <v>146</v>
      </c>
      <c r="F301" s="285">
        <v>39</v>
      </c>
      <c r="G301" s="286"/>
      <c r="H301" s="286"/>
      <c r="I301" s="286"/>
      <c r="J301" s="286"/>
      <c r="K301" s="304"/>
      <c r="M301" s="364">
        <f t="shared" ref="M301:M302" si="20">+K301</f>
        <v>0</v>
      </c>
      <c r="N301" s="337"/>
      <c r="O301" s="364"/>
      <c r="P301" s="364"/>
    </row>
    <row r="302" spans="1:16" ht="22.5" customHeight="1">
      <c r="A302" s="274">
        <v>9.4</v>
      </c>
      <c r="B302" s="288" t="s">
        <v>175</v>
      </c>
      <c r="C302" s="284"/>
      <c r="D302" s="313"/>
      <c r="E302" s="274" t="s">
        <v>74</v>
      </c>
      <c r="F302" s="285">
        <v>1</v>
      </c>
      <c r="G302" s="286"/>
      <c r="H302" s="286"/>
      <c r="I302" s="286"/>
      <c r="J302" s="286"/>
      <c r="K302" s="304"/>
      <c r="M302" s="364">
        <f t="shared" si="20"/>
        <v>0</v>
      </c>
      <c r="N302" s="337"/>
      <c r="O302" s="364"/>
      <c r="P302" s="364"/>
    </row>
    <row r="303" spans="1:16" ht="22.5" customHeight="1">
      <c r="A303" s="274"/>
      <c r="B303" s="288"/>
      <c r="C303" s="284"/>
      <c r="D303" s="313" t="s">
        <v>224</v>
      </c>
      <c r="E303" s="274"/>
      <c r="F303" s="285"/>
      <c r="G303" s="286"/>
      <c r="H303" s="301"/>
      <c r="I303" s="301"/>
      <c r="J303" s="301"/>
      <c r="K303" s="301"/>
      <c r="M303" s="337"/>
      <c r="N303" s="337"/>
      <c r="O303" s="364"/>
      <c r="P303" s="364"/>
    </row>
    <row r="304" spans="1:16" ht="22.5" customHeight="1">
      <c r="A304" s="274"/>
      <c r="B304" s="281" t="s">
        <v>110</v>
      </c>
      <c r="C304" s="284"/>
      <c r="D304" s="277"/>
      <c r="E304" s="274"/>
      <c r="F304" s="285"/>
      <c r="G304" s="286"/>
      <c r="H304" s="286"/>
      <c r="I304" s="287"/>
      <c r="J304" s="286"/>
      <c r="K304" s="286"/>
      <c r="M304" s="337"/>
      <c r="N304" s="337"/>
      <c r="O304" s="364"/>
      <c r="P304" s="364"/>
    </row>
    <row r="305" spans="1:16" ht="22.5" customHeight="1">
      <c r="A305" s="298">
        <v>1</v>
      </c>
      <c r="B305" s="401" t="s">
        <v>229</v>
      </c>
      <c r="C305" s="284"/>
      <c r="D305" s="277"/>
      <c r="E305" s="378"/>
      <c r="F305" s="379"/>
      <c r="G305" s="380"/>
      <c r="H305" s="398"/>
      <c r="I305" s="381"/>
      <c r="J305" s="287"/>
      <c r="K305" s="287"/>
      <c r="M305" s="337"/>
      <c r="N305" s="337"/>
      <c r="O305" s="364"/>
      <c r="P305" s="364"/>
    </row>
    <row r="306" spans="1:16" ht="22.5" customHeight="1">
      <c r="A306" s="274">
        <v>1.1000000000000001</v>
      </c>
      <c r="B306" s="402" t="s">
        <v>230</v>
      </c>
      <c r="C306" s="284"/>
      <c r="D306" s="277"/>
      <c r="E306" s="378"/>
      <c r="F306" s="379"/>
      <c r="G306" s="380"/>
      <c r="H306" s="398"/>
      <c r="I306" s="381"/>
      <c r="J306" s="287"/>
      <c r="K306" s="287"/>
      <c r="M306" s="337"/>
      <c r="N306" s="337"/>
      <c r="O306" s="364"/>
      <c r="P306" s="364"/>
    </row>
    <row r="307" spans="1:16" ht="22.5" customHeight="1">
      <c r="A307" s="274"/>
      <c r="B307" s="402" t="s">
        <v>23</v>
      </c>
      <c r="C307" s="284" t="s">
        <v>456</v>
      </c>
      <c r="D307" s="277"/>
      <c r="E307" s="378" t="s">
        <v>21</v>
      </c>
      <c r="F307" s="379">
        <v>1</v>
      </c>
      <c r="G307" s="380"/>
      <c r="H307" s="398"/>
      <c r="I307" s="381"/>
      <c r="J307" s="287"/>
      <c r="K307" s="287"/>
      <c r="M307" s="337"/>
      <c r="N307" s="337"/>
      <c r="O307" s="364"/>
      <c r="P307" s="364">
        <f>+K307</f>
        <v>0</v>
      </c>
    </row>
    <row r="308" spans="1:16" ht="22.5" customHeight="1">
      <c r="A308" s="274">
        <v>1.2</v>
      </c>
      <c r="B308" s="402" t="s">
        <v>231</v>
      </c>
      <c r="C308" s="284"/>
      <c r="D308" s="277"/>
      <c r="E308" s="378" t="s">
        <v>74</v>
      </c>
      <c r="F308" s="379">
        <v>1</v>
      </c>
      <c r="G308" s="380"/>
      <c r="H308" s="398"/>
      <c r="I308" s="381"/>
      <c r="J308" s="287"/>
      <c r="K308" s="287"/>
      <c r="M308" s="337"/>
      <c r="N308" s="337"/>
      <c r="O308" s="364"/>
      <c r="P308" s="364">
        <f t="shared" ref="P308:P312" si="21">+K308</f>
        <v>0</v>
      </c>
    </row>
    <row r="309" spans="1:16" ht="22.5" customHeight="1">
      <c r="A309" s="298">
        <v>2</v>
      </c>
      <c r="B309" s="401" t="s">
        <v>232</v>
      </c>
      <c r="C309" s="282"/>
      <c r="D309" s="277"/>
      <c r="E309" s="378"/>
      <c r="F309" s="379"/>
      <c r="G309" s="380"/>
      <c r="H309" s="398"/>
      <c r="I309" s="381"/>
      <c r="J309" s="287"/>
      <c r="K309" s="287"/>
      <c r="M309" s="337"/>
      <c r="N309" s="337"/>
      <c r="O309" s="364"/>
      <c r="P309" s="364">
        <f t="shared" si="21"/>
        <v>0</v>
      </c>
    </row>
    <row r="310" spans="1:16" ht="22.5" customHeight="1">
      <c r="A310" s="274">
        <v>2.1</v>
      </c>
      <c r="B310" s="402" t="s">
        <v>233</v>
      </c>
      <c r="C310" s="284"/>
      <c r="D310" s="277"/>
      <c r="E310" s="378"/>
      <c r="F310" s="379"/>
      <c r="G310" s="380"/>
      <c r="H310" s="398"/>
      <c r="I310" s="381"/>
      <c r="J310" s="287"/>
      <c r="K310" s="287"/>
      <c r="M310" s="337"/>
      <c r="N310" s="337"/>
      <c r="O310" s="364"/>
      <c r="P310" s="364">
        <f t="shared" si="21"/>
        <v>0</v>
      </c>
    </row>
    <row r="311" spans="1:16" ht="22.5" customHeight="1">
      <c r="A311" s="274"/>
      <c r="B311" s="402" t="s">
        <v>23</v>
      </c>
      <c r="C311" s="284" t="s">
        <v>234</v>
      </c>
      <c r="D311" s="277"/>
      <c r="E311" s="378" t="s">
        <v>21</v>
      </c>
      <c r="F311" s="379">
        <v>2</v>
      </c>
      <c r="G311" s="380"/>
      <c r="H311" s="398"/>
      <c r="I311" s="381"/>
      <c r="J311" s="287"/>
      <c r="K311" s="287"/>
      <c r="M311" s="337"/>
      <c r="N311" s="337"/>
      <c r="O311" s="364"/>
      <c r="P311" s="364">
        <f t="shared" si="21"/>
        <v>0</v>
      </c>
    </row>
    <row r="312" spans="1:16" ht="22.5" customHeight="1">
      <c r="A312" s="274">
        <v>2.2000000000000002</v>
      </c>
      <c r="B312" s="402" t="s">
        <v>231</v>
      </c>
      <c r="C312" s="284"/>
      <c r="D312" s="277"/>
      <c r="E312" s="378" t="s">
        <v>74</v>
      </c>
      <c r="F312" s="379">
        <v>1</v>
      </c>
      <c r="G312" s="380"/>
      <c r="H312" s="398"/>
      <c r="I312" s="381"/>
      <c r="J312" s="287"/>
      <c r="K312" s="287"/>
      <c r="M312" s="337"/>
      <c r="N312" s="337"/>
      <c r="O312" s="364"/>
      <c r="P312" s="364">
        <f t="shared" si="21"/>
        <v>0</v>
      </c>
    </row>
    <row r="313" spans="1:16" ht="22.5" customHeight="1">
      <c r="A313" s="298">
        <v>3</v>
      </c>
      <c r="B313" s="401" t="s">
        <v>235</v>
      </c>
      <c r="C313" s="282"/>
      <c r="D313" s="277"/>
      <c r="E313" s="378"/>
      <c r="F313" s="379"/>
      <c r="G313" s="380"/>
      <c r="H313" s="398"/>
      <c r="I313" s="381"/>
      <c r="J313" s="287"/>
      <c r="K313" s="287"/>
      <c r="M313" s="337"/>
      <c r="N313" s="337"/>
      <c r="O313" s="364"/>
      <c r="P313" s="364"/>
    </row>
    <row r="314" spans="1:16" ht="22.5" customHeight="1">
      <c r="A314" s="274">
        <v>3.1</v>
      </c>
      <c r="B314" s="402" t="s">
        <v>236</v>
      </c>
      <c r="C314" s="284"/>
      <c r="D314" s="277"/>
      <c r="E314" s="378"/>
      <c r="F314" s="379"/>
      <c r="G314" s="380"/>
      <c r="H314" s="398"/>
      <c r="I314" s="381"/>
      <c r="J314" s="287"/>
      <c r="K314" s="287"/>
      <c r="M314" s="337"/>
      <c r="N314" s="337"/>
      <c r="O314" s="364"/>
      <c r="P314" s="364"/>
    </row>
    <row r="315" spans="1:16" ht="22.5" customHeight="1">
      <c r="A315" s="274"/>
      <c r="B315" s="402" t="s">
        <v>237</v>
      </c>
      <c r="C315" s="284" t="s">
        <v>238</v>
      </c>
      <c r="D315" s="277"/>
      <c r="E315" s="378" t="s">
        <v>22</v>
      </c>
      <c r="F315" s="379">
        <v>35</v>
      </c>
      <c r="G315" s="380"/>
      <c r="H315" s="398"/>
      <c r="I315" s="381"/>
      <c r="J315" s="287"/>
      <c r="K315" s="287"/>
      <c r="M315" s="337"/>
      <c r="N315" s="364">
        <f>+K315</f>
        <v>0</v>
      </c>
      <c r="O315" s="364"/>
      <c r="P315" s="364"/>
    </row>
    <row r="316" spans="1:16" ht="22.5" customHeight="1">
      <c r="A316" s="274"/>
      <c r="B316" s="402" t="s">
        <v>237</v>
      </c>
      <c r="C316" s="284" t="s">
        <v>239</v>
      </c>
      <c r="D316" s="277"/>
      <c r="E316" s="378" t="s">
        <v>74</v>
      </c>
      <c r="F316" s="379">
        <v>1</v>
      </c>
      <c r="G316" s="380"/>
      <c r="H316" s="398"/>
      <c r="I316" s="381"/>
      <c r="J316" s="287"/>
      <c r="K316" s="287"/>
      <c r="M316" s="337"/>
      <c r="N316" s="364">
        <f t="shared" ref="N316:N325" si="22">+K316</f>
        <v>0</v>
      </c>
      <c r="O316" s="364"/>
      <c r="P316" s="364"/>
    </row>
    <row r="317" spans="1:16" ht="22.5" customHeight="1">
      <c r="A317" s="274"/>
      <c r="B317" s="402" t="s">
        <v>237</v>
      </c>
      <c r="C317" s="284" t="s">
        <v>457</v>
      </c>
      <c r="D317" s="277"/>
      <c r="E317" s="378" t="s">
        <v>74</v>
      </c>
      <c r="F317" s="379">
        <v>1</v>
      </c>
      <c r="G317" s="380"/>
      <c r="H317" s="398"/>
      <c r="I317" s="381"/>
      <c r="J317" s="287"/>
      <c r="K317" s="287"/>
      <c r="M317" s="337"/>
      <c r="N317" s="364">
        <f t="shared" si="22"/>
        <v>0</v>
      </c>
      <c r="O317" s="364"/>
      <c r="P317" s="364"/>
    </row>
    <row r="318" spans="1:16" ht="22.5" customHeight="1">
      <c r="A318" s="274"/>
      <c r="B318" s="402" t="s">
        <v>237</v>
      </c>
      <c r="C318" s="284" t="s">
        <v>458</v>
      </c>
      <c r="D318" s="277"/>
      <c r="E318" s="378" t="s">
        <v>74</v>
      </c>
      <c r="F318" s="379">
        <v>1</v>
      </c>
      <c r="G318" s="380"/>
      <c r="H318" s="398"/>
      <c r="I318" s="381"/>
      <c r="J318" s="287"/>
      <c r="K318" s="287"/>
      <c r="M318" s="337"/>
      <c r="N318" s="364">
        <f t="shared" si="22"/>
        <v>0</v>
      </c>
      <c r="O318" s="364"/>
      <c r="P318" s="364"/>
    </row>
    <row r="319" spans="1:16" ht="22.5" customHeight="1">
      <c r="A319" s="274">
        <v>3.2</v>
      </c>
      <c r="B319" s="402" t="s">
        <v>240</v>
      </c>
      <c r="C319" s="284"/>
      <c r="D319" s="277"/>
      <c r="E319" s="378"/>
      <c r="F319" s="379"/>
      <c r="G319" s="380"/>
      <c r="H319" s="398"/>
      <c r="I319" s="381"/>
      <c r="J319" s="287"/>
      <c r="K319" s="287"/>
      <c r="M319" s="337"/>
      <c r="N319" s="364">
        <f t="shared" si="22"/>
        <v>0</v>
      </c>
      <c r="O319" s="364"/>
      <c r="P319" s="364"/>
    </row>
    <row r="320" spans="1:16" ht="22.5" customHeight="1">
      <c r="A320" s="274"/>
      <c r="B320" s="402" t="s">
        <v>241</v>
      </c>
      <c r="C320" s="284"/>
      <c r="D320" s="277"/>
      <c r="E320" s="378"/>
      <c r="F320" s="379"/>
      <c r="G320" s="380"/>
      <c r="H320" s="398"/>
      <c r="I320" s="381"/>
      <c r="J320" s="287"/>
      <c r="K320" s="287"/>
      <c r="M320" s="337"/>
      <c r="N320" s="364">
        <f t="shared" si="22"/>
        <v>0</v>
      </c>
      <c r="O320" s="364"/>
      <c r="P320" s="364"/>
    </row>
    <row r="321" spans="1:16" ht="22.5" customHeight="1">
      <c r="A321" s="274"/>
      <c r="B321" s="402" t="s">
        <v>237</v>
      </c>
      <c r="C321" s="284" t="s">
        <v>238</v>
      </c>
      <c r="D321" s="277"/>
      <c r="E321" s="378" t="s">
        <v>22</v>
      </c>
      <c r="F321" s="379">
        <v>20</v>
      </c>
      <c r="G321" s="380"/>
      <c r="H321" s="398"/>
      <c r="I321" s="381"/>
      <c r="J321" s="287"/>
      <c r="K321" s="287"/>
      <c r="M321" s="337"/>
      <c r="N321" s="364">
        <f t="shared" si="22"/>
        <v>0</v>
      </c>
      <c r="O321" s="364"/>
      <c r="P321" s="364"/>
    </row>
    <row r="322" spans="1:16" ht="22.5" customHeight="1">
      <c r="A322" s="274"/>
      <c r="B322" s="402" t="s">
        <v>237</v>
      </c>
      <c r="C322" s="284" t="s">
        <v>459</v>
      </c>
      <c r="D322" s="277"/>
      <c r="E322" s="378" t="s">
        <v>74</v>
      </c>
      <c r="F322" s="379">
        <v>1</v>
      </c>
      <c r="G322" s="380"/>
      <c r="H322" s="398"/>
      <c r="I322" s="381"/>
      <c r="J322" s="287"/>
      <c r="K322" s="287"/>
      <c r="M322" s="337"/>
      <c r="N322" s="364">
        <f t="shared" si="22"/>
        <v>0</v>
      </c>
      <c r="O322" s="364"/>
      <c r="P322" s="364"/>
    </row>
    <row r="323" spans="1:16" ht="22.5" customHeight="1">
      <c r="A323" s="274">
        <v>3.3</v>
      </c>
      <c r="B323" s="402" t="s">
        <v>242</v>
      </c>
      <c r="C323" s="284"/>
      <c r="D323" s="277"/>
      <c r="E323" s="378"/>
      <c r="F323" s="379"/>
      <c r="G323" s="380"/>
      <c r="H323" s="398"/>
      <c r="I323" s="381"/>
      <c r="J323" s="287"/>
      <c r="K323" s="287"/>
      <c r="M323" s="337"/>
      <c r="N323" s="364">
        <f t="shared" si="22"/>
        <v>0</v>
      </c>
      <c r="O323" s="364"/>
      <c r="P323" s="364"/>
    </row>
    <row r="324" spans="1:16" ht="22.5" customHeight="1">
      <c r="A324" s="274"/>
      <c r="B324" s="402" t="s">
        <v>237</v>
      </c>
      <c r="C324" s="284" t="s">
        <v>243</v>
      </c>
      <c r="D324" s="277"/>
      <c r="E324" s="378" t="s">
        <v>22</v>
      </c>
      <c r="F324" s="379">
        <v>35</v>
      </c>
      <c r="G324" s="380"/>
      <c r="H324" s="398"/>
      <c r="I324" s="381"/>
      <c r="J324" s="287"/>
      <c r="K324" s="287"/>
      <c r="M324" s="337"/>
      <c r="N324" s="364">
        <f t="shared" si="22"/>
        <v>0</v>
      </c>
      <c r="O324" s="364"/>
      <c r="P324" s="364"/>
    </row>
    <row r="325" spans="1:16" ht="22.5" customHeight="1">
      <c r="A325" s="274"/>
      <c r="B325" s="402" t="s">
        <v>237</v>
      </c>
      <c r="C325" s="284" t="s">
        <v>459</v>
      </c>
      <c r="D325" s="277"/>
      <c r="E325" s="378" t="s">
        <v>74</v>
      </c>
      <c r="F325" s="379">
        <v>1</v>
      </c>
      <c r="G325" s="380"/>
      <c r="H325" s="398"/>
      <c r="I325" s="381"/>
      <c r="J325" s="287"/>
      <c r="K325" s="287"/>
      <c r="M325" s="337"/>
      <c r="N325" s="364">
        <f t="shared" si="22"/>
        <v>0</v>
      </c>
      <c r="O325" s="364"/>
      <c r="P325" s="364"/>
    </row>
    <row r="326" spans="1:16" ht="22.5" customHeight="1">
      <c r="A326" s="298">
        <v>4</v>
      </c>
      <c r="B326" s="401" t="s">
        <v>244</v>
      </c>
      <c r="C326" s="284"/>
      <c r="D326" s="277"/>
      <c r="E326" s="378"/>
      <c r="F326" s="379"/>
      <c r="G326" s="380"/>
      <c r="H326" s="398"/>
      <c r="I326" s="381"/>
      <c r="J326" s="287"/>
      <c r="K326" s="287"/>
      <c r="M326" s="337"/>
      <c r="N326" s="337"/>
      <c r="O326" s="364"/>
      <c r="P326" s="364"/>
    </row>
    <row r="327" spans="1:16" ht="22.5" customHeight="1">
      <c r="A327" s="274">
        <v>4.0999999999999996</v>
      </c>
      <c r="B327" s="402" t="s">
        <v>245</v>
      </c>
      <c r="C327" s="284"/>
      <c r="D327" s="277"/>
      <c r="E327" s="378"/>
      <c r="F327" s="379"/>
      <c r="G327" s="380"/>
      <c r="H327" s="398"/>
      <c r="I327" s="381"/>
      <c r="J327" s="287"/>
      <c r="K327" s="287"/>
      <c r="M327" s="337"/>
      <c r="N327" s="337"/>
      <c r="O327" s="364"/>
      <c r="P327" s="364"/>
    </row>
    <row r="328" spans="1:16" ht="22.5" customHeight="1">
      <c r="A328" s="274"/>
      <c r="B328" s="402" t="s">
        <v>237</v>
      </c>
      <c r="C328" s="284" t="s">
        <v>246</v>
      </c>
      <c r="D328" s="277"/>
      <c r="E328" s="378" t="s">
        <v>249</v>
      </c>
      <c r="F328" s="379">
        <v>3475</v>
      </c>
      <c r="G328" s="380"/>
      <c r="H328" s="398"/>
      <c r="I328" s="381"/>
      <c r="J328" s="287"/>
      <c r="K328" s="287"/>
      <c r="M328" s="364">
        <f>+K328</f>
        <v>0</v>
      </c>
      <c r="N328" s="337"/>
      <c r="O328" s="364"/>
      <c r="P328" s="364"/>
    </row>
    <row r="329" spans="1:16" ht="22.5" customHeight="1">
      <c r="A329" s="274"/>
      <c r="B329" s="402" t="s">
        <v>237</v>
      </c>
      <c r="C329" s="284" t="s">
        <v>460</v>
      </c>
      <c r="D329" s="277"/>
      <c r="E329" s="378" t="s">
        <v>74</v>
      </c>
      <c r="F329" s="379">
        <v>1</v>
      </c>
      <c r="G329" s="380"/>
      <c r="H329" s="398"/>
      <c r="I329" s="381"/>
      <c r="J329" s="287"/>
      <c r="K329" s="287"/>
      <c r="M329" s="364">
        <f t="shared" ref="M329:M330" si="23">+K329</f>
        <v>0</v>
      </c>
      <c r="N329" s="337"/>
      <c r="O329" s="364"/>
      <c r="P329" s="364"/>
    </row>
    <row r="330" spans="1:16" ht="22.5" customHeight="1">
      <c r="A330" s="274"/>
      <c r="B330" s="402" t="s">
        <v>237</v>
      </c>
      <c r="C330" s="284" t="s">
        <v>461</v>
      </c>
      <c r="D330" s="277"/>
      <c r="E330" s="378" t="s">
        <v>74</v>
      </c>
      <c r="F330" s="379">
        <v>1</v>
      </c>
      <c r="G330" s="380"/>
      <c r="H330" s="398"/>
      <c r="I330" s="381"/>
      <c r="J330" s="287"/>
      <c r="K330" s="287"/>
      <c r="M330" s="364">
        <f t="shared" si="23"/>
        <v>0</v>
      </c>
      <c r="N330" s="337"/>
      <c r="O330" s="364"/>
      <c r="P330" s="364"/>
    </row>
    <row r="331" spans="1:16" ht="22.5" customHeight="1">
      <c r="A331" s="274">
        <v>4.2</v>
      </c>
      <c r="B331" s="402" t="s">
        <v>247</v>
      </c>
      <c r="C331" s="284"/>
      <c r="D331" s="277"/>
      <c r="E331" s="378"/>
      <c r="F331" s="379"/>
      <c r="G331" s="380"/>
      <c r="H331" s="398"/>
      <c r="I331" s="381"/>
      <c r="J331" s="287"/>
      <c r="K331" s="287"/>
      <c r="M331" s="337"/>
      <c r="N331" s="337"/>
      <c r="O331" s="364"/>
      <c r="P331" s="364"/>
    </row>
    <row r="332" spans="1:16" ht="22.5" customHeight="1">
      <c r="A332" s="274"/>
      <c r="B332" s="402" t="s">
        <v>237</v>
      </c>
      <c r="C332" s="284" t="s">
        <v>248</v>
      </c>
      <c r="D332" s="277"/>
      <c r="E332" s="378" t="s">
        <v>249</v>
      </c>
      <c r="F332" s="379">
        <v>300</v>
      </c>
      <c r="G332" s="380"/>
      <c r="H332" s="398"/>
      <c r="I332" s="381"/>
      <c r="J332" s="287"/>
      <c r="K332" s="287"/>
      <c r="M332" s="364">
        <f>+K332</f>
        <v>0</v>
      </c>
      <c r="N332" s="337"/>
      <c r="O332" s="364"/>
      <c r="P332" s="364"/>
    </row>
    <row r="333" spans="1:16" ht="22.5" customHeight="1">
      <c r="A333" s="274"/>
      <c r="B333" s="402" t="s">
        <v>237</v>
      </c>
      <c r="C333" s="284" t="s">
        <v>462</v>
      </c>
      <c r="D333" s="277"/>
      <c r="E333" s="378" t="s">
        <v>74</v>
      </c>
      <c r="F333" s="379">
        <v>1</v>
      </c>
      <c r="G333" s="380"/>
      <c r="H333" s="398"/>
      <c r="I333" s="381"/>
      <c r="J333" s="287"/>
      <c r="K333" s="287"/>
      <c r="M333" s="364">
        <f t="shared" ref="M333:M334" si="24">+K333</f>
        <v>0</v>
      </c>
      <c r="N333" s="337"/>
      <c r="O333" s="364"/>
      <c r="P333" s="364"/>
    </row>
    <row r="334" spans="1:16" ht="22.5" customHeight="1">
      <c r="A334" s="274"/>
      <c r="B334" s="402" t="s">
        <v>237</v>
      </c>
      <c r="C334" s="284" t="s">
        <v>463</v>
      </c>
      <c r="D334" s="277"/>
      <c r="E334" s="378" t="s">
        <v>74</v>
      </c>
      <c r="F334" s="379">
        <v>1</v>
      </c>
      <c r="G334" s="380"/>
      <c r="H334" s="398"/>
      <c r="I334" s="381"/>
      <c r="J334" s="287"/>
      <c r="K334" s="287"/>
      <c r="M334" s="364">
        <f t="shared" si="24"/>
        <v>0</v>
      </c>
      <c r="N334" s="337"/>
      <c r="O334" s="364"/>
      <c r="P334" s="364"/>
    </row>
    <row r="335" spans="1:16" ht="22.5" customHeight="1">
      <c r="A335" s="298">
        <v>5</v>
      </c>
      <c r="B335" s="401" t="s">
        <v>250</v>
      </c>
      <c r="C335" s="284"/>
      <c r="D335" s="277"/>
      <c r="E335" s="378"/>
      <c r="F335" s="379"/>
      <c r="G335" s="380"/>
      <c r="H335" s="398"/>
      <c r="I335" s="381"/>
      <c r="J335" s="287"/>
      <c r="K335" s="287"/>
      <c r="M335" s="337"/>
      <c r="N335" s="337"/>
      <c r="O335" s="364"/>
      <c r="P335" s="364"/>
    </row>
    <row r="336" spans="1:16" ht="22.5" customHeight="1">
      <c r="A336" s="274">
        <v>5.0999999999999996</v>
      </c>
      <c r="B336" s="402" t="s">
        <v>251</v>
      </c>
      <c r="C336" s="284"/>
      <c r="D336" s="277"/>
      <c r="E336" s="378"/>
      <c r="F336" s="379"/>
      <c r="G336" s="380"/>
      <c r="H336" s="398"/>
      <c r="I336" s="381"/>
      <c r="J336" s="287"/>
      <c r="K336" s="287"/>
      <c r="M336" s="337"/>
      <c r="N336" s="337"/>
      <c r="O336" s="364"/>
      <c r="P336" s="364"/>
    </row>
    <row r="337" spans="1:16" ht="22.5" customHeight="1">
      <c r="A337" s="274"/>
      <c r="B337" s="402" t="s">
        <v>237</v>
      </c>
      <c r="C337" s="284" t="s">
        <v>252</v>
      </c>
      <c r="D337" s="277"/>
      <c r="E337" s="378" t="s">
        <v>263</v>
      </c>
      <c r="F337" s="379">
        <v>4</v>
      </c>
      <c r="G337" s="380"/>
      <c r="H337" s="398"/>
      <c r="I337" s="381"/>
      <c r="J337" s="287"/>
      <c r="K337" s="287"/>
      <c r="M337" s="337"/>
      <c r="N337" s="337"/>
      <c r="O337" s="364">
        <f>+K337</f>
        <v>0</v>
      </c>
      <c r="P337" s="364"/>
    </row>
    <row r="338" spans="1:16" ht="22.5" customHeight="1">
      <c r="A338" s="274"/>
      <c r="B338" s="402" t="s">
        <v>237</v>
      </c>
      <c r="C338" s="284" t="s">
        <v>253</v>
      </c>
      <c r="D338" s="277"/>
      <c r="E338" s="378" t="s">
        <v>263</v>
      </c>
      <c r="F338" s="379">
        <v>56</v>
      </c>
      <c r="G338" s="380"/>
      <c r="H338" s="398"/>
      <c r="I338" s="381"/>
      <c r="J338" s="287"/>
      <c r="K338" s="287"/>
      <c r="M338" s="337"/>
      <c r="N338" s="337"/>
      <c r="O338" s="364">
        <f t="shared" ref="O338:O349" si="25">+K338</f>
        <v>0</v>
      </c>
      <c r="P338" s="364"/>
    </row>
    <row r="339" spans="1:16" ht="22.5" customHeight="1">
      <c r="A339" s="274"/>
      <c r="B339" s="402" t="s">
        <v>237</v>
      </c>
      <c r="C339" s="284" t="s">
        <v>254</v>
      </c>
      <c r="D339" s="277"/>
      <c r="E339" s="378" t="s">
        <v>263</v>
      </c>
      <c r="F339" s="379">
        <v>3</v>
      </c>
      <c r="G339" s="380"/>
      <c r="H339" s="398"/>
      <c r="I339" s="381"/>
      <c r="J339" s="287"/>
      <c r="K339" s="287"/>
      <c r="M339" s="337"/>
      <c r="N339" s="337"/>
      <c r="O339" s="364">
        <f t="shared" si="25"/>
        <v>0</v>
      </c>
      <c r="P339" s="364"/>
    </row>
    <row r="340" spans="1:16" ht="22.5" customHeight="1">
      <c r="A340" s="274"/>
      <c r="B340" s="402" t="s">
        <v>237</v>
      </c>
      <c r="C340" s="284" t="s">
        <v>255</v>
      </c>
      <c r="D340" s="277"/>
      <c r="E340" s="378" t="s">
        <v>263</v>
      </c>
      <c r="F340" s="379">
        <v>2</v>
      </c>
      <c r="G340" s="380"/>
      <c r="H340" s="398"/>
      <c r="I340" s="381"/>
      <c r="J340" s="287"/>
      <c r="K340" s="287"/>
      <c r="M340" s="337"/>
      <c r="N340" s="337"/>
      <c r="O340" s="364">
        <f t="shared" si="25"/>
        <v>0</v>
      </c>
      <c r="P340" s="364"/>
    </row>
    <row r="341" spans="1:16" ht="22.5" customHeight="1">
      <c r="A341" s="274"/>
      <c r="B341" s="402" t="s">
        <v>237</v>
      </c>
      <c r="C341" s="284" t="s">
        <v>256</v>
      </c>
      <c r="D341" s="277"/>
      <c r="E341" s="378" t="s">
        <v>263</v>
      </c>
      <c r="F341" s="379">
        <v>2</v>
      </c>
      <c r="G341" s="380"/>
      <c r="H341" s="398"/>
      <c r="I341" s="381"/>
      <c r="J341" s="287"/>
      <c r="K341" s="287"/>
      <c r="M341" s="337"/>
      <c r="N341" s="337"/>
      <c r="O341" s="364">
        <f t="shared" si="25"/>
        <v>0</v>
      </c>
      <c r="P341" s="364"/>
    </row>
    <row r="342" spans="1:16" ht="22.5" customHeight="1">
      <c r="A342" s="274">
        <v>5.2</v>
      </c>
      <c r="B342" s="402" t="s">
        <v>257</v>
      </c>
      <c r="C342" s="284"/>
      <c r="D342" s="277"/>
      <c r="E342" s="378"/>
      <c r="F342" s="379"/>
      <c r="G342" s="380"/>
      <c r="H342" s="398"/>
      <c r="I342" s="381"/>
      <c r="J342" s="287"/>
      <c r="K342" s="287"/>
      <c r="M342" s="337"/>
      <c r="N342" s="337"/>
      <c r="O342" s="364">
        <f t="shared" si="25"/>
        <v>0</v>
      </c>
      <c r="P342" s="364"/>
    </row>
    <row r="343" spans="1:16" ht="22.5" customHeight="1">
      <c r="A343" s="274"/>
      <c r="B343" s="402" t="s">
        <v>237</v>
      </c>
      <c r="C343" s="284" t="s">
        <v>258</v>
      </c>
      <c r="D343" s="277"/>
      <c r="E343" s="378" t="s">
        <v>263</v>
      </c>
      <c r="F343" s="379">
        <v>2</v>
      </c>
      <c r="G343" s="380"/>
      <c r="H343" s="398"/>
      <c r="I343" s="381"/>
      <c r="J343" s="287"/>
      <c r="K343" s="287"/>
      <c r="M343" s="337"/>
      <c r="N343" s="337"/>
      <c r="O343" s="364">
        <f t="shared" si="25"/>
        <v>0</v>
      </c>
      <c r="P343" s="364"/>
    </row>
    <row r="344" spans="1:16" ht="22.5" customHeight="1">
      <c r="A344" s="274">
        <v>5.3</v>
      </c>
      <c r="B344" s="402" t="s">
        <v>259</v>
      </c>
      <c r="C344" s="284"/>
      <c r="D344" s="277"/>
      <c r="E344" s="378"/>
      <c r="F344" s="379"/>
      <c r="G344" s="380"/>
      <c r="H344" s="398"/>
      <c r="I344" s="381"/>
      <c r="J344" s="287"/>
      <c r="K344" s="287"/>
      <c r="M344" s="337"/>
      <c r="N344" s="337"/>
      <c r="O344" s="364">
        <f t="shared" si="25"/>
        <v>0</v>
      </c>
      <c r="P344" s="364"/>
    </row>
    <row r="345" spans="1:16" ht="22.5" customHeight="1">
      <c r="A345" s="274"/>
      <c r="B345" s="402" t="s">
        <v>237</v>
      </c>
      <c r="C345" s="284" t="s">
        <v>260</v>
      </c>
      <c r="D345" s="277"/>
      <c r="E345" s="378" t="s">
        <v>263</v>
      </c>
      <c r="F345" s="379">
        <v>5</v>
      </c>
      <c r="G345" s="380"/>
      <c r="H345" s="398"/>
      <c r="I345" s="381"/>
      <c r="J345" s="287"/>
      <c r="K345" s="287"/>
      <c r="M345" s="337"/>
      <c r="N345" s="337"/>
      <c r="O345" s="364">
        <f t="shared" si="25"/>
        <v>0</v>
      </c>
      <c r="P345" s="364"/>
    </row>
    <row r="346" spans="1:16" ht="22.5" customHeight="1">
      <c r="A346" s="274">
        <v>5.4</v>
      </c>
      <c r="B346" s="402" t="s">
        <v>261</v>
      </c>
      <c r="C346" s="284"/>
      <c r="D346" s="277"/>
      <c r="E346" s="378"/>
      <c r="F346" s="379"/>
      <c r="G346" s="380"/>
      <c r="H346" s="398"/>
      <c r="I346" s="381"/>
      <c r="J346" s="287"/>
      <c r="K346" s="287"/>
      <c r="M346" s="337"/>
      <c r="N346" s="337"/>
      <c r="O346" s="364">
        <f t="shared" si="25"/>
        <v>0</v>
      </c>
      <c r="P346" s="364"/>
    </row>
    <row r="347" spans="1:16" ht="22.5" customHeight="1">
      <c r="A347" s="274"/>
      <c r="B347" s="402" t="s">
        <v>237</v>
      </c>
      <c r="C347" s="284" t="s">
        <v>258</v>
      </c>
      <c r="D347" s="277"/>
      <c r="E347" s="378" t="s">
        <v>263</v>
      </c>
      <c r="F347" s="379">
        <v>4</v>
      </c>
      <c r="G347" s="380"/>
      <c r="H347" s="398"/>
      <c r="I347" s="381"/>
      <c r="J347" s="287"/>
      <c r="K347" s="287"/>
      <c r="M347" s="337"/>
      <c r="N347" s="337"/>
      <c r="O347" s="364">
        <f t="shared" si="25"/>
        <v>0</v>
      </c>
      <c r="P347" s="364"/>
    </row>
    <row r="348" spans="1:16" ht="22.5" customHeight="1">
      <c r="A348" s="274"/>
      <c r="B348" s="402" t="s">
        <v>237</v>
      </c>
      <c r="C348" s="284" t="s">
        <v>262</v>
      </c>
      <c r="D348" s="277"/>
      <c r="E348" s="378" t="s">
        <v>263</v>
      </c>
      <c r="F348" s="379">
        <v>4</v>
      </c>
      <c r="G348" s="380"/>
      <c r="H348" s="398"/>
      <c r="I348" s="381"/>
      <c r="J348" s="287"/>
      <c r="K348" s="287"/>
      <c r="M348" s="337"/>
      <c r="N348" s="337"/>
      <c r="O348" s="364">
        <f t="shared" si="25"/>
        <v>0</v>
      </c>
      <c r="P348" s="364"/>
    </row>
    <row r="349" spans="1:16" ht="22.5" customHeight="1">
      <c r="A349" s="274">
        <v>5.5</v>
      </c>
      <c r="B349" s="402" t="s">
        <v>175</v>
      </c>
      <c r="C349" s="284"/>
      <c r="D349" s="277"/>
      <c r="E349" s="378" t="s">
        <v>74</v>
      </c>
      <c r="F349" s="379">
        <v>1</v>
      </c>
      <c r="G349" s="380"/>
      <c r="H349" s="398"/>
      <c r="I349" s="381"/>
      <c r="J349" s="287"/>
      <c r="K349" s="287"/>
      <c r="M349" s="337"/>
      <c r="N349" s="337"/>
      <c r="O349" s="364">
        <f t="shared" si="25"/>
        <v>0</v>
      </c>
      <c r="P349" s="364"/>
    </row>
    <row r="350" spans="1:16" ht="22.5" customHeight="1">
      <c r="A350" s="298">
        <v>6</v>
      </c>
      <c r="B350" s="401" t="s">
        <v>264</v>
      </c>
      <c r="C350" s="282"/>
      <c r="D350" s="277"/>
      <c r="E350" s="378"/>
      <c r="F350" s="379"/>
      <c r="G350" s="380"/>
      <c r="H350" s="398"/>
      <c r="I350" s="381"/>
      <c r="J350" s="287"/>
      <c r="K350" s="287"/>
      <c r="M350" s="337"/>
      <c r="N350" s="337"/>
      <c r="O350" s="364"/>
      <c r="P350" s="364"/>
    </row>
    <row r="351" spans="1:16" ht="22.5" customHeight="1">
      <c r="A351" s="274">
        <v>6.1</v>
      </c>
      <c r="B351" s="402" t="s">
        <v>265</v>
      </c>
      <c r="C351" s="284"/>
      <c r="D351" s="277"/>
      <c r="E351" s="378" t="s">
        <v>74</v>
      </c>
      <c r="F351" s="379">
        <v>1</v>
      </c>
      <c r="G351" s="380"/>
      <c r="H351" s="398"/>
      <c r="I351" s="381"/>
      <c r="J351" s="287"/>
      <c r="K351" s="287"/>
      <c r="M351" s="337"/>
      <c r="N351" s="364">
        <f>+K351</f>
        <v>0</v>
      </c>
      <c r="O351" s="364"/>
      <c r="P351" s="364"/>
    </row>
    <row r="352" spans="1:16" ht="22.5" customHeight="1">
      <c r="A352" s="274">
        <v>6.2</v>
      </c>
      <c r="B352" s="402" t="s">
        <v>175</v>
      </c>
      <c r="C352" s="284"/>
      <c r="D352" s="277"/>
      <c r="E352" s="378" t="s">
        <v>74</v>
      </c>
      <c r="F352" s="379">
        <v>1</v>
      </c>
      <c r="G352" s="380"/>
      <c r="H352" s="398"/>
      <c r="I352" s="381"/>
      <c r="J352" s="287"/>
      <c r="K352" s="287"/>
      <c r="M352" s="337"/>
      <c r="N352" s="364">
        <f>+K352</f>
        <v>0</v>
      </c>
      <c r="O352" s="364"/>
      <c r="P352" s="364"/>
    </row>
    <row r="353" spans="1:16" s="383" customFormat="1" ht="22.15" customHeight="1">
      <c r="A353" s="298"/>
      <c r="B353" s="401"/>
      <c r="C353" s="282"/>
      <c r="D353" s="299" t="s">
        <v>106</v>
      </c>
      <c r="E353" s="403"/>
      <c r="F353" s="404"/>
      <c r="G353" s="405"/>
      <c r="H353" s="405"/>
      <c r="I353" s="405"/>
      <c r="J353" s="405"/>
      <c r="K353" s="524"/>
      <c r="M353" s="384"/>
      <c r="N353" s="384"/>
      <c r="O353" s="385"/>
      <c r="P353" s="385"/>
    </row>
    <row r="354" spans="1:16" ht="22.5" customHeight="1">
      <c r="A354" s="274"/>
      <c r="B354" s="402"/>
      <c r="C354" s="282" t="s">
        <v>540</v>
      </c>
      <c r="D354" s="277"/>
      <c r="E354" s="378"/>
      <c r="F354" s="379"/>
      <c r="G354" s="380"/>
      <c r="H354" s="398"/>
      <c r="I354" s="381"/>
      <c r="J354" s="287"/>
      <c r="K354" s="287"/>
      <c r="M354" s="337"/>
      <c r="N354" s="337"/>
      <c r="O354" s="364"/>
      <c r="P354" s="364"/>
    </row>
    <row r="355" spans="1:16" ht="22.5" customHeight="1">
      <c r="A355" s="298" t="s">
        <v>541</v>
      </c>
      <c r="B355" s="401" t="s">
        <v>266</v>
      </c>
      <c r="C355" s="284"/>
      <c r="D355" s="277"/>
      <c r="E355" s="378"/>
      <c r="F355" s="379"/>
      <c r="G355" s="380"/>
      <c r="H355" s="398"/>
      <c r="I355" s="381"/>
      <c r="J355" s="287"/>
      <c r="K355" s="287"/>
      <c r="M355" s="337"/>
      <c r="N355" s="337"/>
      <c r="O355" s="364"/>
      <c r="P355" s="364"/>
    </row>
    <row r="356" spans="1:16" ht="22.5" customHeight="1">
      <c r="A356" s="274">
        <v>1</v>
      </c>
      <c r="B356" s="402" t="s">
        <v>464</v>
      </c>
      <c r="C356" s="284"/>
      <c r="D356" s="277"/>
      <c r="E356" s="378"/>
      <c r="F356" s="379"/>
      <c r="G356" s="380"/>
      <c r="H356" s="398"/>
      <c r="I356" s="381"/>
      <c r="J356" s="287"/>
      <c r="K356" s="287"/>
      <c r="M356" s="337"/>
      <c r="N356" s="337"/>
      <c r="O356" s="364"/>
      <c r="P356" s="364"/>
    </row>
    <row r="357" spans="1:16" ht="22.5" customHeight="1">
      <c r="A357" s="274"/>
      <c r="B357" s="402" t="s">
        <v>237</v>
      </c>
      <c r="C357" s="284" t="s">
        <v>465</v>
      </c>
      <c r="D357" s="277"/>
      <c r="E357" s="378" t="s">
        <v>21</v>
      </c>
      <c r="F357" s="379">
        <v>2</v>
      </c>
      <c r="G357" s="380"/>
      <c r="H357" s="398"/>
      <c r="I357" s="381"/>
      <c r="J357" s="287"/>
      <c r="K357" s="287"/>
      <c r="M357" s="337"/>
      <c r="N357" s="337"/>
      <c r="O357" s="364"/>
      <c r="P357" s="364">
        <f>+K357</f>
        <v>0</v>
      </c>
    </row>
    <row r="358" spans="1:16" ht="22.5" customHeight="1">
      <c r="A358" s="274"/>
      <c r="B358" s="402" t="s">
        <v>237</v>
      </c>
      <c r="C358" s="284" t="s">
        <v>466</v>
      </c>
      <c r="D358" s="277"/>
      <c r="E358" s="378" t="s">
        <v>21</v>
      </c>
      <c r="F358" s="379">
        <v>2</v>
      </c>
      <c r="G358" s="380"/>
      <c r="H358" s="398"/>
      <c r="I358" s="381"/>
      <c r="J358" s="287"/>
      <c r="K358" s="287"/>
      <c r="M358" s="337"/>
      <c r="N358" s="337"/>
      <c r="O358" s="364"/>
      <c r="P358" s="364">
        <f t="shared" ref="P358:P359" si="26">+K358</f>
        <v>0</v>
      </c>
    </row>
    <row r="359" spans="1:16" ht="22.5" customHeight="1">
      <c r="A359" s="274"/>
      <c r="B359" s="402" t="s">
        <v>237</v>
      </c>
      <c r="C359" s="284" t="s">
        <v>467</v>
      </c>
      <c r="D359" s="277"/>
      <c r="E359" s="378" t="s">
        <v>21</v>
      </c>
      <c r="F359" s="379">
        <v>2</v>
      </c>
      <c r="G359" s="380"/>
      <c r="H359" s="398"/>
      <c r="I359" s="381"/>
      <c r="J359" s="287"/>
      <c r="K359" s="287"/>
      <c r="M359" s="337"/>
      <c r="N359" s="337"/>
      <c r="O359" s="364"/>
      <c r="P359" s="364">
        <f t="shared" si="26"/>
        <v>0</v>
      </c>
    </row>
    <row r="360" spans="1:16" ht="22.5" customHeight="1">
      <c r="A360" s="274">
        <v>2</v>
      </c>
      <c r="B360" s="402" t="s">
        <v>468</v>
      </c>
      <c r="C360" s="284"/>
      <c r="D360" s="277"/>
      <c r="E360" s="378"/>
      <c r="F360" s="379"/>
      <c r="G360" s="380"/>
      <c r="H360" s="398"/>
      <c r="I360" s="381"/>
      <c r="J360" s="287"/>
      <c r="K360" s="287"/>
      <c r="M360" s="337"/>
      <c r="N360" s="337"/>
      <c r="O360" s="364"/>
      <c r="P360" s="364"/>
    </row>
    <row r="361" spans="1:16" ht="22.5" customHeight="1">
      <c r="A361" s="274"/>
      <c r="B361" s="402" t="s">
        <v>469</v>
      </c>
      <c r="C361" s="284"/>
      <c r="D361" s="277"/>
      <c r="E361" s="378" t="s">
        <v>146</v>
      </c>
      <c r="F361" s="379">
        <v>50</v>
      </c>
      <c r="G361" s="380"/>
      <c r="H361" s="398"/>
      <c r="I361" s="381"/>
      <c r="J361" s="287"/>
      <c r="K361" s="287"/>
      <c r="M361" s="337"/>
      <c r="N361" s="337"/>
      <c r="O361" s="364">
        <f>+K361</f>
        <v>0</v>
      </c>
      <c r="P361" s="364"/>
    </row>
    <row r="362" spans="1:16" ht="22.5" customHeight="1">
      <c r="A362" s="274"/>
      <c r="B362" s="402" t="s">
        <v>470</v>
      </c>
      <c r="C362" s="284"/>
      <c r="D362" s="277"/>
      <c r="E362" s="378" t="s">
        <v>74</v>
      </c>
      <c r="F362" s="379">
        <v>1</v>
      </c>
      <c r="G362" s="380"/>
      <c r="H362" s="398"/>
      <c r="I362" s="381"/>
      <c r="J362" s="287"/>
      <c r="K362" s="287"/>
      <c r="M362" s="337"/>
      <c r="N362" s="337"/>
      <c r="O362" s="364">
        <f t="shared" ref="O362:O364" si="27">+K362</f>
        <v>0</v>
      </c>
      <c r="P362" s="364"/>
    </row>
    <row r="363" spans="1:16" ht="22.5" customHeight="1">
      <c r="A363" s="274"/>
      <c r="B363" s="402" t="s">
        <v>471</v>
      </c>
      <c r="C363" s="284"/>
      <c r="D363" s="277"/>
      <c r="E363" s="378" t="s">
        <v>74</v>
      </c>
      <c r="F363" s="379">
        <v>1</v>
      </c>
      <c r="G363" s="380"/>
      <c r="H363" s="398"/>
      <c r="I363" s="381"/>
      <c r="J363" s="287"/>
      <c r="K363" s="287"/>
      <c r="M363" s="337"/>
      <c r="N363" s="337"/>
      <c r="O363" s="364">
        <f t="shared" si="27"/>
        <v>0</v>
      </c>
      <c r="P363" s="364"/>
    </row>
    <row r="364" spans="1:16" ht="22.5" customHeight="1">
      <c r="A364" s="274"/>
      <c r="B364" s="402" t="s">
        <v>472</v>
      </c>
      <c r="C364" s="284"/>
      <c r="D364" s="277"/>
      <c r="E364" s="378" t="s">
        <v>74</v>
      </c>
      <c r="F364" s="379">
        <v>1</v>
      </c>
      <c r="G364" s="380"/>
      <c r="H364" s="398"/>
      <c r="I364" s="381"/>
      <c r="J364" s="287"/>
      <c r="K364" s="287"/>
      <c r="M364" s="337"/>
      <c r="N364" s="337"/>
      <c r="O364" s="364">
        <f t="shared" si="27"/>
        <v>0</v>
      </c>
      <c r="P364" s="364"/>
    </row>
    <row r="365" spans="1:16" ht="22.5" customHeight="1">
      <c r="A365" s="274">
        <v>3</v>
      </c>
      <c r="B365" s="402" t="s">
        <v>473</v>
      </c>
      <c r="C365" s="284"/>
      <c r="D365" s="277"/>
      <c r="E365" s="378"/>
      <c r="F365" s="379"/>
      <c r="G365" s="380"/>
      <c r="H365" s="398"/>
      <c r="I365" s="381"/>
      <c r="J365" s="287"/>
      <c r="K365" s="287"/>
      <c r="M365" s="337"/>
      <c r="N365" s="337"/>
      <c r="O365" s="364"/>
      <c r="P365" s="364"/>
    </row>
    <row r="366" spans="1:16" ht="22.5" customHeight="1">
      <c r="A366" s="274"/>
      <c r="B366" s="402" t="s">
        <v>474</v>
      </c>
      <c r="C366" s="284"/>
      <c r="D366" s="277"/>
      <c r="E366" s="378" t="s">
        <v>146</v>
      </c>
      <c r="F366" s="379">
        <v>50</v>
      </c>
      <c r="G366" s="380"/>
      <c r="H366" s="398"/>
      <c r="I366" s="381"/>
      <c r="J366" s="287"/>
      <c r="K366" s="287"/>
      <c r="M366" s="337"/>
      <c r="N366" s="337"/>
      <c r="O366" s="364">
        <f>+K366</f>
        <v>0</v>
      </c>
      <c r="P366" s="364"/>
    </row>
    <row r="367" spans="1:16" ht="22.5" customHeight="1">
      <c r="A367" s="274"/>
      <c r="B367" s="402" t="s">
        <v>470</v>
      </c>
      <c r="C367" s="284"/>
      <c r="D367" s="277"/>
      <c r="E367" s="378" t="s">
        <v>74</v>
      </c>
      <c r="F367" s="379">
        <v>1</v>
      </c>
      <c r="G367" s="380"/>
      <c r="H367" s="398"/>
      <c r="I367" s="381"/>
      <c r="J367" s="287"/>
      <c r="K367" s="287"/>
      <c r="M367" s="337"/>
      <c r="N367" s="337"/>
      <c r="O367" s="364">
        <f t="shared" ref="O367:O370" si="28">+K367</f>
        <v>0</v>
      </c>
      <c r="P367" s="364"/>
    </row>
    <row r="368" spans="1:16" ht="22.5" customHeight="1">
      <c r="A368" s="274"/>
      <c r="B368" s="402" t="s">
        <v>471</v>
      </c>
      <c r="C368" s="284"/>
      <c r="D368" s="277"/>
      <c r="E368" s="378" t="s">
        <v>74</v>
      </c>
      <c r="F368" s="379">
        <v>1</v>
      </c>
      <c r="G368" s="380"/>
      <c r="H368" s="398"/>
      <c r="I368" s="381"/>
      <c r="J368" s="287"/>
      <c r="K368" s="287"/>
      <c r="M368" s="337"/>
      <c r="N368" s="337"/>
      <c r="O368" s="364">
        <f t="shared" si="28"/>
        <v>0</v>
      </c>
      <c r="P368" s="364"/>
    </row>
    <row r="369" spans="1:16" ht="22.5" customHeight="1">
      <c r="A369" s="274"/>
      <c r="B369" s="402" t="s">
        <v>472</v>
      </c>
      <c r="C369" s="284"/>
      <c r="D369" s="277"/>
      <c r="E369" s="378" t="s">
        <v>74</v>
      </c>
      <c r="F369" s="379">
        <v>1</v>
      </c>
      <c r="G369" s="380"/>
      <c r="H369" s="398"/>
      <c r="I369" s="381"/>
      <c r="J369" s="287"/>
      <c r="K369" s="287"/>
      <c r="M369" s="337"/>
      <c r="N369" s="337"/>
      <c r="O369" s="364">
        <f t="shared" si="28"/>
        <v>0</v>
      </c>
      <c r="P369" s="364"/>
    </row>
    <row r="370" spans="1:16" ht="22.5" customHeight="1">
      <c r="A370" s="274">
        <v>4</v>
      </c>
      <c r="B370" s="402" t="s">
        <v>475</v>
      </c>
      <c r="C370" s="284"/>
      <c r="D370" s="277"/>
      <c r="E370" s="378" t="s">
        <v>74</v>
      </c>
      <c r="F370" s="379">
        <v>1</v>
      </c>
      <c r="G370" s="380"/>
      <c r="H370" s="398"/>
      <c r="I370" s="381"/>
      <c r="J370" s="287"/>
      <c r="K370" s="287"/>
      <c r="M370" s="337"/>
      <c r="N370" s="337"/>
      <c r="O370" s="364">
        <f t="shared" si="28"/>
        <v>0</v>
      </c>
      <c r="P370" s="364"/>
    </row>
    <row r="371" spans="1:16" ht="22.5" customHeight="1">
      <c r="A371" s="298">
        <v>5</v>
      </c>
      <c r="B371" s="402" t="s">
        <v>267</v>
      </c>
      <c r="C371" s="282"/>
      <c r="D371" s="277"/>
      <c r="E371" s="378" t="s">
        <v>74</v>
      </c>
      <c r="F371" s="379">
        <v>1</v>
      </c>
      <c r="G371" s="380"/>
      <c r="H371" s="398"/>
      <c r="I371" s="381"/>
      <c r="J371" s="287"/>
      <c r="K371" s="287"/>
      <c r="M371" s="337"/>
      <c r="N371" s="337"/>
      <c r="O371" s="364"/>
      <c r="P371" s="364">
        <f>+K371</f>
        <v>0</v>
      </c>
    </row>
    <row r="372" spans="1:16" ht="22.5" customHeight="1">
      <c r="A372" s="274"/>
      <c r="B372" s="288"/>
      <c r="C372" s="284"/>
      <c r="D372" s="313" t="s">
        <v>108</v>
      </c>
      <c r="E372" s="274"/>
      <c r="F372" s="285"/>
      <c r="G372" s="286"/>
      <c r="H372" s="301"/>
      <c r="I372" s="302"/>
      <c r="J372" s="301"/>
      <c r="K372" s="301"/>
      <c r="M372" s="337"/>
      <c r="N372" s="337"/>
      <c r="O372" s="364"/>
      <c r="P372" s="364"/>
    </row>
    <row r="373" spans="1:16" ht="22.5" customHeight="1">
      <c r="A373" s="370"/>
      <c r="B373" s="406" t="s">
        <v>366</v>
      </c>
      <c r="C373" s="394"/>
      <c r="D373" s="407"/>
      <c r="E373" s="370"/>
      <c r="F373" s="374"/>
      <c r="G373" s="375"/>
      <c r="H373" s="408"/>
      <c r="I373" s="409"/>
      <c r="J373" s="408"/>
      <c r="K373" s="408"/>
      <c r="M373" s="337"/>
      <c r="N373" s="337"/>
      <c r="O373" s="364"/>
      <c r="P373" s="364"/>
    </row>
    <row r="374" spans="1:16" ht="22.5" customHeight="1">
      <c r="A374" s="370"/>
      <c r="B374" s="410"/>
      <c r="C374" s="411" t="s">
        <v>367</v>
      </c>
      <c r="D374" s="407"/>
      <c r="E374" s="370"/>
      <c r="F374" s="374"/>
      <c r="G374" s="375"/>
      <c r="H374" s="408"/>
      <c r="I374" s="409"/>
      <c r="J374" s="408"/>
      <c r="K374" s="408"/>
      <c r="M374" s="337"/>
      <c r="N374" s="337"/>
      <c r="O374" s="364"/>
      <c r="P374" s="364"/>
    </row>
    <row r="375" spans="1:16" ht="22.5" customHeight="1">
      <c r="A375" s="412">
        <v>1</v>
      </c>
      <c r="B375" s="406" t="s">
        <v>278</v>
      </c>
      <c r="C375" s="394"/>
      <c r="D375" s="407"/>
      <c r="E375" s="370"/>
      <c r="F375" s="374"/>
      <c r="G375" s="375"/>
      <c r="H375" s="408"/>
      <c r="I375" s="409"/>
      <c r="J375" s="408"/>
      <c r="K375" s="408"/>
      <c r="M375" s="337"/>
      <c r="N375" s="337"/>
      <c r="O375" s="364"/>
      <c r="P375" s="364"/>
    </row>
    <row r="376" spans="1:16" ht="22.5" customHeight="1">
      <c r="A376" s="370"/>
      <c r="B376" s="413" t="s">
        <v>23</v>
      </c>
      <c r="C376" s="394" t="s">
        <v>477</v>
      </c>
      <c r="D376" s="407"/>
      <c r="E376" s="370"/>
      <c r="F376" s="374"/>
      <c r="G376" s="375"/>
      <c r="H376" s="408"/>
      <c r="I376" s="409"/>
      <c r="J376" s="408"/>
      <c r="K376" s="408"/>
      <c r="M376" s="337"/>
      <c r="N376" s="337"/>
      <c r="O376" s="364"/>
      <c r="P376" s="364"/>
    </row>
    <row r="377" spans="1:16" ht="22.5" customHeight="1">
      <c r="A377" s="370"/>
      <c r="B377" s="413"/>
      <c r="C377" s="394" t="s">
        <v>373</v>
      </c>
      <c r="D377" s="407"/>
      <c r="E377" s="370"/>
      <c r="F377" s="374"/>
      <c r="G377" s="375"/>
      <c r="H377" s="375"/>
      <c r="I377" s="376"/>
      <c r="J377" s="408"/>
      <c r="K377" s="408"/>
      <c r="M377" s="337"/>
      <c r="N377" s="337"/>
      <c r="O377" s="364"/>
      <c r="P377" s="364"/>
    </row>
    <row r="378" spans="1:16" ht="22.5" customHeight="1">
      <c r="A378" s="370"/>
      <c r="B378" s="413"/>
      <c r="C378" s="394" t="s">
        <v>374</v>
      </c>
      <c r="D378" s="407"/>
      <c r="E378" s="370" t="s">
        <v>271</v>
      </c>
      <c r="F378" s="374">
        <v>1</v>
      </c>
      <c r="G378" s="375"/>
      <c r="H378" s="375"/>
      <c r="I378" s="376"/>
      <c r="J378" s="287"/>
      <c r="K378" s="287"/>
      <c r="M378" s="337"/>
      <c r="N378" s="337"/>
      <c r="O378" s="364"/>
      <c r="P378" s="364">
        <f>+K378</f>
        <v>0</v>
      </c>
    </row>
    <row r="379" spans="1:16" ht="22.5" customHeight="1">
      <c r="A379" s="370"/>
      <c r="B379" s="413" t="s">
        <v>23</v>
      </c>
      <c r="C379" s="394" t="s">
        <v>375</v>
      </c>
      <c r="D379" s="407"/>
      <c r="E379" s="370"/>
      <c r="F379" s="374"/>
      <c r="G379" s="375"/>
      <c r="H379" s="375"/>
      <c r="I379" s="376"/>
      <c r="J379" s="408"/>
      <c r="K379" s="408"/>
      <c r="M379" s="337"/>
      <c r="N379" s="337"/>
      <c r="O379" s="364"/>
      <c r="P379" s="364">
        <f t="shared" ref="P379:P442" si="29">+K379</f>
        <v>0</v>
      </c>
    </row>
    <row r="380" spans="1:16" ht="22.5" customHeight="1">
      <c r="A380" s="370"/>
      <c r="B380" s="413"/>
      <c r="C380" s="394" t="s">
        <v>376</v>
      </c>
      <c r="D380" s="407"/>
      <c r="E380" s="370" t="s">
        <v>271</v>
      </c>
      <c r="F380" s="374">
        <v>1</v>
      </c>
      <c r="G380" s="375"/>
      <c r="H380" s="375"/>
      <c r="I380" s="376"/>
      <c r="J380" s="287"/>
      <c r="K380" s="287"/>
      <c r="M380" s="337"/>
      <c r="N380" s="337"/>
      <c r="O380" s="364"/>
      <c r="P380" s="364">
        <f t="shared" si="29"/>
        <v>0</v>
      </c>
    </row>
    <row r="381" spans="1:16" ht="22.5" customHeight="1">
      <c r="A381" s="370"/>
      <c r="B381" s="413"/>
      <c r="C381" s="394" t="s">
        <v>368</v>
      </c>
      <c r="D381" s="407"/>
      <c r="E381" s="370" t="s">
        <v>271</v>
      </c>
      <c r="F381" s="374">
        <v>1</v>
      </c>
      <c r="G381" s="375"/>
      <c r="H381" s="375"/>
      <c r="I381" s="376"/>
      <c r="J381" s="287"/>
      <c r="K381" s="287"/>
      <c r="M381" s="337"/>
      <c r="N381" s="337"/>
      <c r="O381" s="364"/>
      <c r="P381" s="364">
        <f t="shared" si="29"/>
        <v>0</v>
      </c>
    </row>
    <row r="382" spans="1:16" ht="22.5" customHeight="1">
      <c r="A382" s="412">
        <v>2</v>
      </c>
      <c r="B382" s="406" t="s">
        <v>285</v>
      </c>
      <c r="C382" s="394"/>
      <c r="D382" s="407"/>
      <c r="E382" s="370"/>
      <c r="F382" s="374"/>
      <c r="G382" s="375"/>
      <c r="H382" s="375"/>
      <c r="I382" s="376"/>
      <c r="J382" s="408"/>
      <c r="K382" s="408"/>
      <c r="M382" s="337"/>
      <c r="N382" s="337"/>
      <c r="O382" s="364"/>
      <c r="P382" s="364">
        <f t="shared" si="29"/>
        <v>0</v>
      </c>
    </row>
    <row r="383" spans="1:16" ht="22.5" customHeight="1">
      <c r="A383" s="370"/>
      <c r="B383" s="413" t="s">
        <v>23</v>
      </c>
      <c r="C383" s="394" t="s">
        <v>378</v>
      </c>
      <c r="D383" s="407"/>
      <c r="E383" s="370"/>
      <c r="F383" s="374"/>
      <c r="G383" s="375"/>
      <c r="H383" s="375"/>
      <c r="I383" s="376"/>
      <c r="J383" s="408"/>
      <c r="K383" s="408"/>
      <c r="M383" s="337"/>
      <c r="N383" s="337"/>
      <c r="O383" s="364"/>
      <c r="P383" s="364">
        <f t="shared" si="29"/>
        <v>0</v>
      </c>
    </row>
    <row r="384" spans="1:16" ht="22.5" customHeight="1">
      <c r="A384" s="370"/>
      <c r="B384" s="413"/>
      <c r="C384" s="394" t="s">
        <v>379</v>
      </c>
      <c r="D384" s="407"/>
      <c r="E384" s="370"/>
      <c r="F384" s="374"/>
      <c r="G384" s="375"/>
      <c r="H384" s="375"/>
      <c r="I384" s="376"/>
      <c r="J384" s="408"/>
      <c r="K384" s="408"/>
      <c r="M384" s="337"/>
      <c r="N384" s="337"/>
      <c r="O384" s="364"/>
      <c r="P384" s="364">
        <f t="shared" si="29"/>
        <v>0</v>
      </c>
    </row>
    <row r="385" spans="1:16" ht="22.5" customHeight="1">
      <c r="A385" s="370"/>
      <c r="B385" s="413"/>
      <c r="C385" s="394" t="s">
        <v>380</v>
      </c>
      <c r="D385" s="407"/>
      <c r="E385" s="370"/>
      <c r="F385" s="374"/>
      <c r="G385" s="375"/>
      <c r="H385" s="375"/>
      <c r="I385" s="376"/>
      <c r="J385" s="408"/>
      <c r="K385" s="408"/>
      <c r="M385" s="337"/>
      <c r="N385" s="337"/>
      <c r="O385" s="364"/>
      <c r="P385" s="364">
        <f t="shared" si="29"/>
        <v>0</v>
      </c>
    </row>
    <row r="386" spans="1:16" ht="22.5" customHeight="1">
      <c r="A386" s="370"/>
      <c r="B386" s="413"/>
      <c r="C386" s="394" t="s">
        <v>381</v>
      </c>
      <c r="D386" s="407"/>
      <c r="E386" s="370" t="s">
        <v>271</v>
      </c>
      <c r="F386" s="374">
        <v>1</v>
      </c>
      <c r="G386" s="375"/>
      <c r="H386" s="375"/>
      <c r="I386" s="376"/>
      <c r="J386" s="287"/>
      <c r="K386" s="287"/>
      <c r="M386" s="337"/>
      <c r="N386" s="337"/>
      <c r="O386" s="364"/>
      <c r="P386" s="364">
        <f t="shared" si="29"/>
        <v>0</v>
      </c>
    </row>
    <row r="387" spans="1:16" ht="22.5" customHeight="1">
      <c r="A387" s="370"/>
      <c r="B387" s="413" t="s">
        <v>23</v>
      </c>
      <c r="C387" s="394" t="s">
        <v>382</v>
      </c>
      <c r="D387" s="407"/>
      <c r="E387" s="370"/>
      <c r="F387" s="374"/>
      <c r="G387" s="375"/>
      <c r="H387" s="375"/>
      <c r="I387" s="376"/>
      <c r="J387" s="408"/>
      <c r="K387" s="408"/>
      <c r="M387" s="337"/>
      <c r="N387" s="337"/>
      <c r="O387" s="364"/>
      <c r="P387" s="364">
        <f t="shared" si="29"/>
        <v>0</v>
      </c>
    </row>
    <row r="388" spans="1:16" ht="22.5" customHeight="1">
      <c r="A388" s="370"/>
      <c r="B388" s="413"/>
      <c r="C388" s="394" t="s">
        <v>383</v>
      </c>
      <c r="D388" s="407"/>
      <c r="E388" s="370" t="s">
        <v>271</v>
      </c>
      <c r="F388" s="374">
        <v>1</v>
      </c>
      <c r="G388" s="375"/>
      <c r="H388" s="375"/>
      <c r="I388" s="376"/>
      <c r="J388" s="287"/>
      <c r="K388" s="287"/>
      <c r="M388" s="337"/>
      <c r="N388" s="337"/>
      <c r="O388" s="364"/>
      <c r="P388" s="364">
        <f t="shared" si="29"/>
        <v>0</v>
      </c>
    </row>
    <row r="389" spans="1:16" ht="22.5" customHeight="1">
      <c r="A389" s="412">
        <v>3</v>
      </c>
      <c r="B389" s="406" t="s">
        <v>288</v>
      </c>
      <c r="C389" s="394"/>
      <c r="D389" s="407"/>
      <c r="E389" s="370"/>
      <c r="F389" s="374"/>
      <c r="G389" s="375"/>
      <c r="H389" s="375"/>
      <c r="I389" s="376"/>
      <c r="J389" s="408"/>
      <c r="K389" s="408"/>
      <c r="M389" s="337"/>
      <c r="N389" s="337"/>
      <c r="O389" s="364"/>
      <c r="P389" s="364">
        <f t="shared" si="29"/>
        <v>0</v>
      </c>
    </row>
    <row r="390" spans="1:16" ht="22.5" customHeight="1">
      <c r="A390" s="370"/>
      <c r="B390" s="413" t="s">
        <v>23</v>
      </c>
      <c r="C390" s="394" t="s">
        <v>375</v>
      </c>
      <c r="D390" s="407"/>
      <c r="E390" s="370"/>
      <c r="F390" s="374"/>
      <c r="G390" s="375"/>
      <c r="H390" s="375"/>
      <c r="I390" s="376"/>
      <c r="J390" s="408"/>
      <c r="K390" s="408"/>
      <c r="M390" s="337"/>
      <c r="N390" s="337"/>
      <c r="O390" s="364"/>
      <c r="P390" s="364">
        <f t="shared" si="29"/>
        <v>0</v>
      </c>
    </row>
    <row r="391" spans="1:16" ht="22.5" customHeight="1">
      <c r="A391" s="370"/>
      <c r="B391" s="413"/>
      <c r="C391" s="394" t="s">
        <v>377</v>
      </c>
      <c r="D391" s="407"/>
      <c r="E391" s="370" t="s">
        <v>271</v>
      </c>
      <c r="F391" s="374">
        <v>1</v>
      </c>
      <c r="G391" s="375"/>
      <c r="H391" s="375"/>
      <c r="I391" s="376"/>
      <c r="J391" s="287"/>
      <c r="K391" s="287"/>
      <c r="M391" s="337"/>
      <c r="N391" s="337"/>
      <c r="O391" s="364"/>
      <c r="P391" s="364">
        <f t="shared" si="29"/>
        <v>0</v>
      </c>
    </row>
    <row r="392" spans="1:16" ht="22.5" customHeight="1">
      <c r="A392" s="412">
        <v>4</v>
      </c>
      <c r="B392" s="406" t="s">
        <v>291</v>
      </c>
      <c r="C392" s="411"/>
      <c r="D392" s="407"/>
      <c r="E392" s="370"/>
      <c r="F392" s="374"/>
      <c r="G392" s="375"/>
      <c r="H392" s="375"/>
      <c r="I392" s="376"/>
      <c r="J392" s="408"/>
      <c r="K392" s="408"/>
      <c r="M392" s="337"/>
      <c r="N392" s="337"/>
      <c r="O392" s="364"/>
      <c r="P392" s="364">
        <f t="shared" si="29"/>
        <v>0</v>
      </c>
    </row>
    <row r="393" spans="1:16" ht="22.5" customHeight="1">
      <c r="A393" s="370"/>
      <c r="B393" s="413" t="s">
        <v>23</v>
      </c>
      <c r="C393" s="394" t="s">
        <v>384</v>
      </c>
      <c r="D393" s="407"/>
      <c r="E393" s="370"/>
      <c r="F393" s="374"/>
      <c r="G393" s="375"/>
      <c r="H393" s="375"/>
      <c r="I393" s="376"/>
      <c r="J393" s="408"/>
      <c r="K393" s="408"/>
      <c r="M393" s="337"/>
      <c r="N393" s="337"/>
      <c r="O393" s="364"/>
      <c r="P393" s="364">
        <f t="shared" si="29"/>
        <v>0</v>
      </c>
    </row>
    <row r="394" spans="1:16" ht="22.5" customHeight="1">
      <c r="A394" s="370"/>
      <c r="B394" s="413"/>
      <c r="C394" s="394" t="s">
        <v>385</v>
      </c>
      <c r="D394" s="407"/>
      <c r="E394" s="370" t="s">
        <v>271</v>
      </c>
      <c r="F394" s="374">
        <v>7</v>
      </c>
      <c r="G394" s="375"/>
      <c r="H394" s="375"/>
      <c r="I394" s="376"/>
      <c r="J394" s="287"/>
      <c r="K394" s="287"/>
      <c r="M394" s="337"/>
      <c r="N394" s="337"/>
      <c r="O394" s="364"/>
      <c r="P394" s="364">
        <f t="shared" si="29"/>
        <v>0</v>
      </c>
    </row>
    <row r="395" spans="1:16" ht="22.5" customHeight="1">
      <c r="A395" s="370"/>
      <c r="B395" s="413" t="s">
        <v>23</v>
      </c>
      <c r="C395" s="394" t="s">
        <v>386</v>
      </c>
      <c r="D395" s="407"/>
      <c r="E395" s="370"/>
      <c r="F395" s="374"/>
      <c r="G395" s="375"/>
      <c r="H395" s="375"/>
      <c r="I395" s="376"/>
      <c r="J395" s="408"/>
      <c r="K395" s="408"/>
      <c r="M395" s="337"/>
      <c r="N395" s="337"/>
      <c r="O395" s="364"/>
      <c r="P395" s="364">
        <f t="shared" si="29"/>
        <v>0</v>
      </c>
    </row>
    <row r="396" spans="1:16" ht="22.5" customHeight="1">
      <c r="A396" s="370"/>
      <c r="B396" s="413"/>
      <c r="C396" s="394" t="s">
        <v>387</v>
      </c>
      <c r="D396" s="407"/>
      <c r="E396" s="370"/>
      <c r="F396" s="374"/>
      <c r="G396" s="375"/>
      <c r="H396" s="375"/>
      <c r="I396" s="376"/>
      <c r="J396" s="408"/>
      <c r="K396" s="408"/>
      <c r="M396" s="337"/>
      <c r="N396" s="337"/>
      <c r="O396" s="364"/>
      <c r="P396" s="364">
        <f t="shared" si="29"/>
        <v>0</v>
      </c>
    </row>
    <row r="397" spans="1:16" ht="22.5" customHeight="1">
      <c r="A397" s="370"/>
      <c r="B397" s="413"/>
      <c r="C397" s="394" t="s">
        <v>388</v>
      </c>
      <c r="D397" s="407"/>
      <c r="E397" s="370" t="s">
        <v>271</v>
      </c>
      <c r="F397" s="374">
        <v>1</v>
      </c>
      <c r="G397" s="375"/>
      <c r="H397" s="375"/>
      <c r="I397" s="376"/>
      <c r="J397" s="287"/>
      <c r="K397" s="287"/>
      <c r="M397" s="337"/>
      <c r="N397" s="337"/>
      <c r="O397" s="364"/>
      <c r="P397" s="364">
        <f t="shared" si="29"/>
        <v>0</v>
      </c>
    </row>
    <row r="398" spans="1:16" ht="22.5" customHeight="1">
      <c r="A398" s="370"/>
      <c r="B398" s="413" t="s">
        <v>23</v>
      </c>
      <c r="C398" s="394" t="s">
        <v>389</v>
      </c>
      <c r="D398" s="407"/>
      <c r="E398" s="370"/>
      <c r="F398" s="374"/>
      <c r="G398" s="375"/>
      <c r="H398" s="375"/>
      <c r="I398" s="376"/>
      <c r="J398" s="408"/>
      <c r="K398" s="408"/>
      <c r="M398" s="337"/>
      <c r="N398" s="337"/>
      <c r="O398" s="364"/>
      <c r="P398" s="364">
        <f t="shared" si="29"/>
        <v>0</v>
      </c>
    </row>
    <row r="399" spans="1:16" ht="22.5" customHeight="1">
      <c r="A399" s="370"/>
      <c r="B399" s="413"/>
      <c r="C399" s="394" t="s">
        <v>390</v>
      </c>
      <c r="D399" s="407"/>
      <c r="E399" s="370"/>
      <c r="F399" s="374"/>
      <c r="G399" s="375"/>
      <c r="H399" s="375"/>
      <c r="I399" s="376"/>
      <c r="J399" s="408"/>
      <c r="K399" s="408"/>
      <c r="M399" s="337"/>
      <c r="N399" s="337"/>
      <c r="O399" s="364"/>
      <c r="P399" s="364">
        <f t="shared" si="29"/>
        <v>0</v>
      </c>
    </row>
    <row r="400" spans="1:16" ht="22.5" customHeight="1">
      <c r="A400" s="370"/>
      <c r="B400" s="413"/>
      <c r="C400" s="394" t="s">
        <v>391</v>
      </c>
      <c r="D400" s="407"/>
      <c r="E400" s="370" t="s">
        <v>271</v>
      </c>
      <c r="F400" s="374">
        <v>1</v>
      </c>
      <c r="G400" s="375"/>
      <c r="H400" s="375"/>
      <c r="I400" s="376"/>
      <c r="J400" s="287"/>
      <c r="K400" s="287"/>
      <c r="M400" s="337"/>
      <c r="N400" s="337"/>
      <c r="O400" s="364"/>
      <c r="P400" s="364">
        <f t="shared" si="29"/>
        <v>0</v>
      </c>
    </row>
    <row r="401" spans="1:16" ht="22.5" customHeight="1">
      <c r="A401" s="370"/>
      <c r="B401" s="413"/>
      <c r="C401" s="394" t="s">
        <v>369</v>
      </c>
      <c r="D401" s="407"/>
      <c r="E401" s="370" t="s">
        <v>271</v>
      </c>
      <c r="F401" s="374">
        <v>3</v>
      </c>
      <c r="G401" s="375"/>
      <c r="H401" s="375"/>
      <c r="I401" s="376"/>
      <c r="J401" s="287"/>
      <c r="K401" s="287"/>
      <c r="M401" s="337"/>
      <c r="N401" s="337"/>
      <c r="O401" s="364"/>
      <c r="P401" s="364">
        <f t="shared" si="29"/>
        <v>0</v>
      </c>
    </row>
    <row r="402" spans="1:16" ht="22.5" customHeight="1">
      <c r="A402" s="370"/>
      <c r="B402" s="413"/>
      <c r="C402" s="394" t="s">
        <v>370</v>
      </c>
      <c r="D402" s="407"/>
      <c r="E402" s="370" t="s">
        <v>271</v>
      </c>
      <c r="F402" s="374">
        <v>1</v>
      </c>
      <c r="G402" s="375"/>
      <c r="H402" s="375"/>
      <c r="I402" s="376"/>
      <c r="J402" s="287"/>
      <c r="K402" s="287"/>
      <c r="M402" s="337"/>
      <c r="N402" s="337"/>
      <c r="O402" s="364"/>
      <c r="P402" s="364">
        <f t="shared" si="29"/>
        <v>0</v>
      </c>
    </row>
    <row r="403" spans="1:16" ht="22.5" customHeight="1">
      <c r="A403" s="370"/>
      <c r="B403" s="413"/>
      <c r="C403" s="394" t="s">
        <v>392</v>
      </c>
      <c r="D403" s="407"/>
      <c r="E403" s="370" t="s">
        <v>271</v>
      </c>
      <c r="F403" s="374">
        <v>1</v>
      </c>
      <c r="G403" s="375"/>
      <c r="H403" s="375"/>
      <c r="I403" s="376"/>
      <c r="J403" s="287"/>
      <c r="K403" s="287"/>
      <c r="M403" s="337"/>
      <c r="N403" s="337"/>
      <c r="O403" s="364"/>
      <c r="P403" s="364">
        <f t="shared" si="29"/>
        <v>0</v>
      </c>
    </row>
    <row r="404" spans="1:16" ht="22.5" customHeight="1">
      <c r="A404" s="412">
        <v>5</v>
      </c>
      <c r="B404" s="406" t="s">
        <v>328</v>
      </c>
      <c r="C404" s="411"/>
      <c r="D404" s="407"/>
      <c r="E404" s="370"/>
      <c r="F404" s="374"/>
      <c r="G404" s="375"/>
      <c r="H404" s="375"/>
      <c r="I404" s="376"/>
      <c r="J404" s="408"/>
      <c r="K404" s="408"/>
      <c r="M404" s="337"/>
      <c r="N404" s="337"/>
      <c r="O404" s="364"/>
      <c r="P404" s="364">
        <f t="shared" si="29"/>
        <v>0</v>
      </c>
    </row>
    <row r="405" spans="1:16" ht="22.5" customHeight="1">
      <c r="A405" s="370"/>
      <c r="B405" s="413" t="s">
        <v>23</v>
      </c>
      <c r="C405" s="394" t="s">
        <v>393</v>
      </c>
      <c r="D405" s="407"/>
      <c r="E405" s="370"/>
      <c r="F405" s="374"/>
      <c r="G405" s="375"/>
      <c r="H405" s="375"/>
      <c r="I405" s="376"/>
      <c r="J405" s="408"/>
      <c r="K405" s="408"/>
      <c r="M405" s="337"/>
      <c r="N405" s="337"/>
      <c r="O405" s="364"/>
      <c r="P405" s="364">
        <f t="shared" si="29"/>
        <v>0</v>
      </c>
    </row>
    <row r="406" spans="1:16" ht="22.5" customHeight="1">
      <c r="A406" s="370"/>
      <c r="B406" s="413"/>
      <c r="C406" s="394" t="s">
        <v>394</v>
      </c>
      <c r="D406" s="407"/>
      <c r="E406" s="370" t="s">
        <v>271</v>
      </c>
      <c r="F406" s="374">
        <v>1</v>
      </c>
      <c r="G406" s="375"/>
      <c r="H406" s="375"/>
      <c r="I406" s="376"/>
      <c r="J406" s="287"/>
      <c r="K406" s="287"/>
      <c r="M406" s="337"/>
      <c r="N406" s="337"/>
      <c r="O406" s="364"/>
      <c r="P406" s="364">
        <f t="shared" si="29"/>
        <v>0</v>
      </c>
    </row>
    <row r="407" spans="1:16" ht="22.5" customHeight="1">
      <c r="A407" s="370"/>
      <c r="B407" s="413" t="s">
        <v>23</v>
      </c>
      <c r="C407" s="394" t="s">
        <v>395</v>
      </c>
      <c r="D407" s="407"/>
      <c r="E407" s="370"/>
      <c r="F407" s="374"/>
      <c r="G407" s="375"/>
      <c r="H407" s="375"/>
      <c r="I407" s="376"/>
      <c r="J407" s="408"/>
      <c r="K407" s="408"/>
      <c r="M407" s="337"/>
      <c r="N407" s="337"/>
      <c r="O407" s="364"/>
      <c r="P407" s="364">
        <f t="shared" si="29"/>
        <v>0</v>
      </c>
    </row>
    <row r="408" spans="1:16" ht="22.5" customHeight="1">
      <c r="A408" s="370"/>
      <c r="B408" s="413"/>
      <c r="C408" s="394" t="s">
        <v>396</v>
      </c>
      <c r="D408" s="407"/>
      <c r="E408" s="370" t="s">
        <v>271</v>
      </c>
      <c r="F408" s="374">
        <v>1</v>
      </c>
      <c r="G408" s="375"/>
      <c r="H408" s="375"/>
      <c r="I408" s="376"/>
      <c r="J408" s="287"/>
      <c r="K408" s="287"/>
      <c r="M408" s="337"/>
      <c r="N408" s="337"/>
      <c r="O408" s="364"/>
      <c r="P408" s="364">
        <f t="shared" si="29"/>
        <v>0</v>
      </c>
    </row>
    <row r="409" spans="1:16" ht="22.5" customHeight="1">
      <c r="A409" s="370"/>
      <c r="B409" s="413" t="s">
        <v>23</v>
      </c>
      <c r="C409" s="394" t="s">
        <v>397</v>
      </c>
      <c r="D409" s="407"/>
      <c r="E409" s="370"/>
      <c r="F409" s="374"/>
      <c r="G409" s="375"/>
      <c r="H409" s="375"/>
      <c r="I409" s="376"/>
      <c r="J409" s="408"/>
      <c r="K409" s="408"/>
      <c r="M409" s="337"/>
      <c r="N409" s="337"/>
      <c r="O409" s="364"/>
      <c r="P409" s="364">
        <f t="shared" si="29"/>
        <v>0</v>
      </c>
    </row>
    <row r="410" spans="1:16" ht="22.5" customHeight="1">
      <c r="A410" s="370"/>
      <c r="B410" s="413"/>
      <c r="C410" s="394" t="s">
        <v>398</v>
      </c>
      <c r="D410" s="407"/>
      <c r="E410" s="370" t="s">
        <v>271</v>
      </c>
      <c r="F410" s="374">
        <v>1</v>
      </c>
      <c r="G410" s="375"/>
      <c r="H410" s="375"/>
      <c r="I410" s="376"/>
      <c r="J410" s="287"/>
      <c r="K410" s="287"/>
      <c r="M410" s="337"/>
      <c r="N410" s="337"/>
      <c r="O410" s="364"/>
      <c r="P410" s="364">
        <f t="shared" si="29"/>
        <v>0</v>
      </c>
    </row>
    <row r="411" spans="1:16" ht="22.5" customHeight="1">
      <c r="A411" s="412">
        <v>6</v>
      </c>
      <c r="B411" s="406" t="s">
        <v>331</v>
      </c>
      <c r="C411" s="394"/>
      <c r="D411" s="407"/>
      <c r="E411" s="370"/>
      <c r="F411" s="374"/>
      <c r="G411" s="375"/>
      <c r="H411" s="375"/>
      <c r="I411" s="376"/>
      <c r="J411" s="408"/>
      <c r="K411" s="408"/>
      <c r="M411" s="337"/>
      <c r="N411" s="337"/>
      <c r="O411" s="364"/>
      <c r="P411" s="364">
        <f t="shared" si="29"/>
        <v>0</v>
      </c>
    </row>
    <row r="412" spans="1:16" ht="22.5" customHeight="1">
      <c r="A412" s="370"/>
      <c r="B412" s="413" t="s">
        <v>23</v>
      </c>
      <c r="C412" s="394" t="s">
        <v>393</v>
      </c>
      <c r="D412" s="407"/>
      <c r="E412" s="370"/>
      <c r="F412" s="374"/>
      <c r="G412" s="375"/>
      <c r="H412" s="375"/>
      <c r="I412" s="376"/>
      <c r="J412" s="408"/>
      <c r="K412" s="408"/>
      <c r="M412" s="337"/>
      <c r="N412" s="337"/>
      <c r="O412" s="364"/>
      <c r="P412" s="364">
        <f t="shared" si="29"/>
        <v>0</v>
      </c>
    </row>
    <row r="413" spans="1:16" ht="22.5" customHeight="1">
      <c r="A413" s="370"/>
      <c r="B413" s="413"/>
      <c r="C413" s="394" t="s">
        <v>399</v>
      </c>
      <c r="D413" s="407"/>
      <c r="E413" s="370" t="s">
        <v>271</v>
      </c>
      <c r="F413" s="374">
        <v>1</v>
      </c>
      <c r="G413" s="375"/>
      <c r="H413" s="375"/>
      <c r="I413" s="376"/>
      <c r="J413" s="287"/>
      <c r="K413" s="287"/>
      <c r="M413" s="337"/>
      <c r="N413" s="337"/>
      <c r="O413" s="364"/>
      <c r="P413" s="364">
        <f t="shared" si="29"/>
        <v>0</v>
      </c>
    </row>
    <row r="414" spans="1:16" ht="22.5" customHeight="1">
      <c r="A414" s="370"/>
      <c r="B414" s="413" t="s">
        <v>23</v>
      </c>
      <c r="C414" s="394" t="s">
        <v>395</v>
      </c>
      <c r="D414" s="407"/>
      <c r="E414" s="370"/>
      <c r="F414" s="374"/>
      <c r="G414" s="375"/>
      <c r="H414" s="375"/>
      <c r="I414" s="376"/>
      <c r="J414" s="408"/>
      <c r="K414" s="408"/>
      <c r="M414" s="337"/>
      <c r="N414" s="337"/>
      <c r="O414" s="364"/>
      <c r="P414" s="364">
        <f t="shared" si="29"/>
        <v>0</v>
      </c>
    </row>
    <row r="415" spans="1:16" ht="22.5" customHeight="1">
      <c r="A415" s="370"/>
      <c r="B415" s="413"/>
      <c r="C415" s="394" t="s">
        <v>396</v>
      </c>
      <c r="D415" s="407"/>
      <c r="E415" s="370" t="s">
        <v>271</v>
      </c>
      <c r="F415" s="374">
        <v>1</v>
      </c>
      <c r="G415" s="375"/>
      <c r="H415" s="375"/>
      <c r="I415" s="376"/>
      <c r="J415" s="287"/>
      <c r="K415" s="287"/>
      <c r="M415" s="337"/>
      <c r="N415" s="337"/>
      <c r="O415" s="364"/>
      <c r="P415" s="364">
        <f t="shared" si="29"/>
        <v>0</v>
      </c>
    </row>
    <row r="416" spans="1:16" ht="22.5" customHeight="1">
      <c r="A416" s="370"/>
      <c r="B416" s="413" t="s">
        <v>23</v>
      </c>
      <c r="C416" s="394" t="s">
        <v>400</v>
      </c>
      <c r="D416" s="407"/>
      <c r="E416" s="370"/>
      <c r="F416" s="374"/>
      <c r="G416" s="375"/>
      <c r="H416" s="375"/>
      <c r="I416" s="376"/>
      <c r="J416" s="408"/>
      <c r="K416" s="408"/>
      <c r="M416" s="337"/>
      <c r="N416" s="337"/>
      <c r="O416" s="364"/>
      <c r="P416" s="364">
        <f t="shared" si="29"/>
        <v>0</v>
      </c>
    </row>
    <row r="417" spans="1:16" ht="22.5" customHeight="1">
      <c r="A417" s="370"/>
      <c r="B417" s="413"/>
      <c r="C417" s="394" t="s">
        <v>398</v>
      </c>
      <c r="D417" s="407"/>
      <c r="E417" s="370" t="s">
        <v>271</v>
      </c>
      <c r="F417" s="374">
        <v>1</v>
      </c>
      <c r="G417" s="375"/>
      <c r="H417" s="375"/>
      <c r="I417" s="376"/>
      <c r="J417" s="287"/>
      <c r="K417" s="287"/>
      <c r="M417" s="337"/>
      <c r="N417" s="337"/>
      <c r="O417" s="364"/>
      <c r="P417" s="364">
        <f t="shared" si="29"/>
        <v>0</v>
      </c>
    </row>
    <row r="418" spans="1:16" ht="22.5" customHeight="1">
      <c r="A418" s="412">
        <v>7</v>
      </c>
      <c r="B418" s="406" t="s">
        <v>332</v>
      </c>
      <c r="C418" s="394"/>
      <c r="D418" s="407"/>
      <c r="E418" s="370"/>
      <c r="F418" s="374"/>
      <c r="G418" s="375"/>
      <c r="H418" s="375"/>
      <c r="I418" s="376"/>
      <c r="J418" s="408"/>
      <c r="K418" s="408"/>
      <c r="M418" s="337"/>
      <c r="N418" s="337"/>
      <c r="O418" s="364"/>
      <c r="P418" s="364">
        <f t="shared" si="29"/>
        <v>0</v>
      </c>
    </row>
    <row r="419" spans="1:16" ht="22.5" customHeight="1">
      <c r="A419" s="370"/>
      <c r="B419" s="413" t="s">
        <v>23</v>
      </c>
      <c r="C419" s="394" t="s">
        <v>393</v>
      </c>
      <c r="D419" s="407"/>
      <c r="E419" s="370"/>
      <c r="F419" s="374"/>
      <c r="G419" s="375"/>
      <c r="H419" s="375"/>
      <c r="I419" s="376"/>
      <c r="J419" s="408"/>
      <c r="K419" s="408"/>
      <c r="M419" s="337"/>
      <c r="N419" s="337"/>
      <c r="O419" s="364"/>
      <c r="P419" s="364">
        <f t="shared" si="29"/>
        <v>0</v>
      </c>
    </row>
    <row r="420" spans="1:16" ht="22.5" customHeight="1">
      <c r="A420" s="370"/>
      <c r="B420" s="413"/>
      <c r="C420" s="394" t="s">
        <v>401</v>
      </c>
      <c r="D420" s="407"/>
      <c r="E420" s="370" t="s">
        <v>271</v>
      </c>
      <c r="F420" s="374">
        <v>1</v>
      </c>
      <c r="G420" s="375"/>
      <c r="H420" s="375"/>
      <c r="I420" s="376"/>
      <c r="J420" s="287"/>
      <c r="K420" s="287"/>
      <c r="M420" s="337"/>
      <c r="N420" s="337"/>
      <c r="O420" s="364"/>
      <c r="P420" s="364">
        <f t="shared" si="29"/>
        <v>0</v>
      </c>
    </row>
    <row r="421" spans="1:16" ht="22.5" customHeight="1">
      <c r="A421" s="370"/>
      <c r="B421" s="413" t="s">
        <v>23</v>
      </c>
      <c r="C421" s="394" t="s">
        <v>402</v>
      </c>
      <c r="D421" s="407"/>
      <c r="E421" s="370"/>
      <c r="F421" s="374"/>
      <c r="G421" s="375"/>
      <c r="H421" s="375"/>
      <c r="I421" s="376"/>
      <c r="J421" s="408"/>
      <c r="K421" s="408"/>
      <c r="M421" s="337"/>
      <c r="N421" s="337"/>
      <c r="O421" s="364"/>
      <c r="P421" s="364">
        <f t="shared" si="29"/>
        <v>0</v>
      </c>
    </row>
    <row r="422" spans="1:16" ht="22.5" customHeight="1">
      <c r="A422" s="370"/>
      <c r="B422" s="413"/>
      <c r="C422" s="394" t="s">
        <v>403</v>
      </c>
      <c r="D422" s="407"/>
      <c r="E422" s="370" t="s">
        <v>271</v>
      </c>
      <c r="F422" s="374">
        <v>1</v>
      </c>
      <c r="G422" s="375"/>
      <c r="H422" s="375"/>
      <c r="I422" s="376"/>
      <c r="J422" s="287"/>
      <c r="K422" s="287"/>
      <c r="M422" s="337"/>
      <c r="N422" s="337"/>
      <c r="O422" s="364"/>
      <c r="P422" s="364">
        <f t="shared" si="29"/>
        <v>0</v>
      </c>
    </row>
    <row r="423" spans="1:16" ht="22.5" customHeight="1">
      <c r="A423" s="370"/>
      <c r="B423" s="413" t="s">
        <v>23</v>
      </c>
      <c r="C423" s="394" t="s">
        <v>404</v>
      </c>
      <c r="D423" s="407"/>
      <c r="E423" s="370"/>
      <c r="F423" s="374"/>
      <c r="G423" s="375"/>
      <c r="H423" s="375"/>
      <c r="I423" s="376"/>
      <c r="J423" s="408"/>
      <c r="K423" s="408"/>
      <c r="M423" s="337"/>
      <c r="N423" s="337"/>
      <c r="O423" s="364"/>
      <c r="P423" s="364">
        <f t="shared" si="29"/>
        <v>0</v>
      </c>
    </row>
    <row r="424" spans="1:16" ht="22.5" customHeight="1">
      <c r="A424" s="370"/>
      <c r="B424" s="413"/>
      <c r="C424" s="394" t="s">
        <v>405</v>
      </c>
      <c r="D424" s="407"/>
      <c r="E424" s="370" t="s">
        <v>271</v>
      </c>
      <c r="F424" s="374">
        <v>1</v>
      </c>
      <c r="G424" s="375"/>
      <c r="H424" s="375"/>
      <c r="I424" s="376"/>
      <c r="J424" s="287"/>
      <c r="K424" s="287"/>
      <c r="M424" s="337"/>
      <c r="N424" s="337"/>
      <c r="O424" s="364"/>
      <c r="P424" s="364">
        <f t="shared" si="29"/>
        <v>0</v>
      </c>
    </row>
    <row r="425" spans="1:16" ht="22.5" customHeight="1">
      <c r="A425" s="412">
        <v>8</v>
      </c>
      <c r="B425" s="406" t="s">
        <v>333</v>
      </c>
      <c r="C425" s="411"/>
      <c r="D425" s="407"/>
      <c r="E425" s="370"/>
      <c r="F425" s="374"/>
      <c r="G425" s="375"/>
      <c r="H425" s="375"/>
      <c r="I425" s="376"/>
      <c r="J425" s="408"/>
      <c r="K425" s="408"/>
      <c r="M425" s="337"/>
      <c r="N425" s="337"/>
      <c r="O425" s="364"/>
      <c r="P425" s="364">
        <f t="shared" si="29"/>
        <v>0</v>
      </c>
    </row>
    <row r="426" spans="1:16" ht="22.5" customHeight="1">
      <c r="A426" s="370"/>
      <c r="B426" s="413" t="s">
        <v>23</v>
      </c>
      <c r="C426" s="394" t="s">
        <v>393</v>
      </c>
      <c r="D426" s="407"/>
      <c r="E426" s="370"/>
      <c r="F426" s="374"/>
      <c r="G426" s="375"/>
      <c r="H426" s="375"/>
      <c r="I426" s="376"/>
      <c r="J426" s="408"/>
      <c r="K426" s="408"/>
      <c r="M426" s="337"/>
      <c r="N426" s="337"/>
      <c r="O426" s="364"/>
      <c r="P426" s="364">
        <f t="shared" si="29"/>
        <v>0</v>
      </c>
    </row>
    <row r="427" spans="1:16" ht="22.5" customHeight="1">
      <c r="A427" s="370"/>
      <c r="B427" s="413"/>
      <c r="C427" s="394" t="s">
        <v>394</v>
      </c>
      <c r="D427" s="407"/>
      <c r="E427" s="370" t="s">
        <v>271</v>
      </c>
      <c r="F427" s="374">
        <v>1</v>
      </c>
      <c r="G427" s="375"/>
      <c r="H427" s="375"/>
      <c r="I427" s="376"/>
      <c r="J427" s="287"/>
      <c r="K427" s="287"/>
      <c r="M427" s="337"/>
      <c r="N427" s="337"/>
      <c r="O427" s="364"/>
      <c r="P427" s="364">
        <f t="shared" si="29"/>
        <v>0</v>
      </c>
    </row>
    <row r="428" spans="1:16" ht="22.5" customHeight="1">
      <c r="A428" s="370"/>
      <c r="B428" s="413" t="s">
        <v>23</v>
      </c>
      <c r="C428" s="394" t="s">
        <v>402</v>
      </c>
      <c r="D428" s="407"/>
      <c r="E428" s="370"/>
      <c r="F428" s="374"/>
      <c r="G428" s="375"/>
      <c r="H428" s="375"/>
      <c r="I428" s="376"/>
      <c r="J428" s="408"/>
      <c r="K428" s="408"/>
      <c r="M428" s="337"/>
      <c r="N428" s="337"/>
      <c r="O428" s="364"/>
      <c r="P428" s="364">
        <f t="shared" si="29"/>
        <v>0</v>
      </c>
    </row>
    <row r="429" spans="1:16" ht="22.5" customHeight="1">
      <c r="A429" s="370"/>
      <c r="B429" s="413"/>
      <c r="C429" s="394" t="s">
        <v>403</v>
      </c>
      <c r="D429" s="407"/>
      <c r="E429" s="370" t="s">
        <v>271</v>
      </c>
      <c r="F429" s="374">
        <v>1</v>
      </c>
      <c r="G429" s="375"/>
      <c r="H429" s="375"/>
      <c r="I429" s="376"/>
      <c r="J429" s="287"/>
      <c r="K429" s="287"/>
      <c r="M429" s="337"/>
      <c r="N429" s="337"/>
      <c r="O429" s="364"/>
      <c r="P429" s="364">
        <f t="shared" si="29"/>
        <v>0</v>
      </c>
    </row>
    <row r="430" spans="1:16" ht="22.5" customHeight="1">
      <c r="A430" s="370"/>
      <c r="B430" s="413" t="s">
        <v>23</v>
      </c>
      <c r="C430" s="394" t="s">
        <v>404</v>
      </c>
      <c r="D430" s="407"/>
      <c r="E430" s="370"/>
      <c r="F430" s="374"/>
      <c r="G430" s="375"/>
      <c r="H430" s="375"/>
      <c r="I430" s="376"/>
      <c r="J430" s="408"/>
      <c r="K430" s="408"/>
      <c r="M430" s="337"/>
      <c r="N430" s="337"/>
      <c r="O430" s="364"/>
      <c r="P430" s="364">
        <f t="shared" si="29"/>
        <v>0</v>
      </c>
    </row>
    <row r="431" spans="1:16" ht="22.5" customHeight="1">
      <c r="A431" s="370"/>
      <c r="B431" s="413"/>
      <c r="C431" s="394" t="s">
        <v>405</v>
      </c>
      <c r="D431" s="407"/>
      <c r="E431" s="370" t="s">
        <v>271</v>
      </c>
      <c r="F431" s="374">
        <v>1</v>
      </c>
      <c r="G431" s="375"/>
      <c r="H431" s="375"/>
      <c r="I431" s="376"/>
      <c r="J431" s="287"/>
      <c r="K431" s="287"/>
      <c r="M431" s="337"/>
      <c r="N431" s="337"/>
      <c r="O431" s="364"/>
      <c r="P431" s="364">
        <f t="shared" si="29"/>
        <v>0</v>
      </c>
    </row>
    <row r="432" spans="1:16" ht="22.5" customHeight="1">
      <c r="A432" s="412">
        <v>9</v>
      </c>
      <c r="B432" s="406" t="s">
        <v>303</v>
      </c>
      <c r="C432" s="394"/>
      <c r="D432" s="407"/>
      <c r="E432" s="370"/>
      <c r="F432" s="374"/>
      <c r="G432" s="375"/>
      <c r="H432" s="375"/>
      <c r="I432" s="376"/>
      <c r="J432" s="408"/>
      <c r="K432" s="408"/>
      <c r="M432" s="337"/>
      <c r="N432" s="337"/>
      <c r="O432" s="364"/>
      <c r="P432" s="364">
        <f t="shared" si="29"/>
        <v>0</v>
      </c>
    </row>
    <row r="433" spans="1:16" ht="22.5" customHeight="1">
      <c r="A433" s="370"/>
      <c r="B433" s="413" t="s">
        <v>23</v>
      </c>
      <c r="C433" s="394" t="s">
        <v>406</v>
      </c>
      <c r="D433" s="407"/>
      <c r="E433" s="370"/>
      <c r="F433" s="374"/>
      <c r="G433" s="375"/>
      <c r="H433" s="375"/>
      <c r="I433" s="376"/>
      <c r="J433" s="408"/>
      <c r="K433" s="408"/>
      <c r="M433" s="337"/>
      <c r="N433" s="337"/>
      <c r="O433" s="364"/>
      <c r="P433" s="364">
        <f t="shared" si="29"/>
        <v>0</v>
      </c>
    </row>
    <row r="434" spans="1:16" ht="22.5" customHeight="1">
      <c r="A434" s="370"/>
      <c r="B434" s="413"/>
      <c r="C434" s="394" t="s">
        <v>407</v>
      </c>
      <c r="D434" s="407"/>
      <c r="E434" s="370" t="s">
        <v>271</v>
      </c>
      <c r="F434" s="374">
        <v>1</v>
      </c>
      <c r="G434" s="375"/>
      <c r="H434" s="375"/>
      <c r="I434" s="376"/>
      <c r="J434" s="287"/>
      <c r="K434" s="287"/>
      <c r="M434" s="337"/>
      <c r="N434" s="337"/>
      <c r="O434" s="364"/>
      <c r="P434" s="364">
        <f t="shared" si="29"/>
        <v>0</v>
      </c>
    </row>
    <row r="435" spans="1:16" ht="22.5" customHeight="1">
      <c r="A435" s="370"/>
      <c r="B435" s="413" t="s">
        <v>23</v>
      </c>
      <c r="C435" s="394" t="s">
        <v>408</v>
      </c>
      <c r="D435" s="407"/>
      <c r="E435" s="370"/>
      <c r="F435" s="374"/>
      <c r="G435" s="375"/>
      <c r="H435" s="375"/>
      <c r="I435" s="376"/>
      <c r="J435" s="408"/>
      <c r="K435" s="408"/>
      <c r="M435" s="337"/>
      <c r="N435" s="337"/>
      <c r="O435" s="364"/>
      <c r="P435" s="364">
        <f t="shared" si="29"/>
        <v>0</v>
      </c>
    </row>
    <row r="436" spans="1:16" ht="22.5" customHeight="1">
      <c r="A436" s="370"/>
      <c r="B436" s="413"/>
      <c r="C436" s="394" t="s">
        <v>409</v>
      </c>
      <c r="D436" s="407"/>
      <c r="E436" s="370" t="s">
        <v>271</v>
      </c>
      <c r="F436" s="374">
        <v>1</v>
      </c>
      <c r="G436" s="375"/>
      <c r="H436" s="375"/>
      <c r="I436" s="376"/>
      <c r="J436" s="287"/>
      <c r="K436" s="287"/>
      <c r="M436" s="337"/>
      <c r="N436" s="337"/>
      <c r="O436" s="364"/>
      <c r="P436" s="364">
        <f t="shared" si="29"/>
        <v>0</v>
      </c>
    </row>
    <row r="437" spans="1:16" ht="22.5" customHeight="1">
      <c r="A437" s="370"/>
      <c r="B437" s="413"/>
      <c r="C437" s="394" t="s">
        <v>371</v>
      </c>
      <c r="D437" s="407"/>
      <c r="E437" s="370" t="s">
        <v>271</v>
      </c>
      <c r="F437" s="374">
        <v>1</v>
      </c>
      <c r="G437" s="375"/>
      <c r="H437" s="375"/>
      <c r="I437" s="376"/>
      <c r="J437" s="287"/>
      <c r="K437" s="287"/>
      <c r="M437" s="337"/>
      <c r="N437" s="337"/>
      <c r="O437" s="364"/>
      <c r="P437" s="364">
        <f t="shared" si="29"/>
        <v>0</v>
      </c>
    </row>
    <row r="438" spans="1:16" ht="22.5" customHeight="1">
      <c r="A438" s="412">
        <v>10</v>
      </c>
      <c r="B438" s="406" t="s">
        <v>305</v>
      </c>
      <c r="C438" s="411"/>
      <c r="D438" s="407"/>
      <c r="E438" s="370"/>
      <c r="F438" s="374"/>
      <c r="G438" s="375"/>
      <c r="H438" s="375"/>
      <c r="I438" s="376"/>
      <c r="J438" s="408"/>
      <c r="K438" s="408"/>
      <c r="M438" s="337"/>
      <c r="N438" s="337"/>
      <c r="O438" s="364"/>
      <c r="P438" s="364">
        <f t="shared" si="29"/>
        <v>0</v>
      </c>
    </row>
    <row r="439" spans="1:16" ht="22.5" customHeight="1">
      <c r="A439" s="370"/>
      <c r="B439" s="413" t="s">
        <v>23</v>
      </c>
      <c r="C439" s="394" t="s">
        <v>406</v>
      </c>
      <c r="D439" s="407"/>
      <c r="E439" s="370"/>
      <c r="F439" s="374"/>
      <c r="G439" s="375"/>
      <c r="H439" s="375"/>
      <c r="I439" s="376"/>
      <c r="J439" s="408"/>
      <c r="K439" s="408"/>
      <c r="M439" s="337"/>
      <c r="N439" s="337"/>
      <c r="O439" s="364"/>
      <c r="P439" s="364">
        <f t="shared" si="29"/>
        <v>0</v>
      </c>
    </row>
    <row r="440" spans="1:16" ht="22.5" customHeight="1">
      <c r="A440" s="370"/>
      <c r="B440" s="413"/>
      <c r="C440" s="394" t="s">
        <v>407</v>
      </c>
      <c r="D440" s="407"/>
      <c r="E440" s="370" t="s">
        <v>271</v>
      </c>
      <c r="F440" s="374">
        <v>1</v>
      </c>
      <c r="G440" s="375"/>
      <c r="H440" s="375"/>
      <c r="I440" s="376"/>
      <c r="J440" s="287"/>
      <c r="K440" s="287"/>
      <c r="M440" s="337"/>
      <c r="N440" s="337"/>
      <c r="O440" s="364"/>
      <c r="P440" s="364">
        <f t="shared" si="29"/>
        <v>0</v>
      </c>
    </row>
    <row r="441" spans="1:16" ht="22.5" customHeight="1">
      <c r="A441" s="370"/>
      <c r="B441" s="413" t="s">
        <v>23</v>
      </c>
      <c r="C441" s="394" t="s">
        <v>408</v>
      </c>
      <c r="D441" s="407"/>
      <c r="E441" s="370"/>
      <c r="F441" s="374"/>
      <c r="G441" s="375"/>
      <c r="H441" s="375"/>
      <c r="I441" s="376"/>
      <c r="J441" s="408"/>
      <c r="K441" s="408"/>
      <c r="M441" s="337"/>
      <c r="N441" s="337"/>
      <c r="O441" s="364"/>
      <c r="P441" s="364">
        <f t="shared" si="29"/>
        <v>0</v>
      </c>
    </row>
    <row r="442" spans="1:16" ht="22.5" customHeight="1">
      <c r="A442" s="370"/>
      <c r="B442" s="413"/>
      <c r="C442" s="394" t="s">
        <v>409</v>
      </c>
      <c r="D442" s="407"/>
      <c r="E442" s="370" t="s">
        <v>271</v>
      </c>
      <c r="F442" s="374">
        <v>1</v>
      </c>
      <c r="G442" s="375"/>
      <c r="H442" s="375"/>
      <c r="I442" s="376"/>
      <c r="J442" s="287"/>
      <c r="K442" s="287"/>
      <c r="M442" s="337"/>
      <c r="N442" s="337"/>
      <c r="O442" s="364"/>
      <c r="P442" s="364">
        <f t="shared" si="29"/>
        <v>0</v>
      </c>
    </row>
    <row r="443" spans="1:16" ht="22.5" customHeight="1">
      <c r="A443" s="370"/>
      <c r="B443" s="413"/>
      <c r="C443" s="394" t="s">
        <v>371</v>
      </c>
      <c r="D443" s="407"/>
      <c r="E443" s="370" t="s">
        <v>271</v>
      </c>
      <c r="F443" s="374">
        <v>1</v>
      </c>
      <c r="G443" s="375"/>
      <c r="H443" s="375"/>
      <c r="I443" s="376"/>
      <c r="J443" s="287"/>
      <c r="K443" s="287"/>
      <c r="M443" s="337"/>
      <c r="N443" s="337"/>
      <c r="O443" s="364"/>
      <c r="P443" s="364">
        <f t="shared" ref="P443:P506" si="30">+K443</f>
        <v>0</v>
      </c>
    </row>
    <row r="444" spans="1:16" ht="22.5" customHeight="1">
      <c r="A444" s="412">
        <v>11</v>
      </c>
      <c r="B444" s="406" t="s">
        <v>337</v>
      </c>
      <c r="C444" s="394"/>
      <c r="D444" s="407"/>
      <c r="E444" s="370"/>
      <c r="F444" s="374"/>
      <c r="G444" s="375"/>
      <c r="H444" s="375"/>
      <c r="I444" s="376"/>
      <c r="J444" s="408"/>
      <c r="K444" s="408"/>
      <c r="M444" s="337"/>
      <c r="N444" s="337"/>
      <c r="O444" s="364"/>
      <c r="P444" s="364">
        <f t="shared" si="30"/>
        <v>0</v>
      </c>
    </row>
    <row r="445" spans="1:16" ht="22.5" customHeight="1">
      <c r="A445" s="370"/>
      <c r="B445" s="413" t="s">
        <v>23</v>
      </c>
      <c r="C445" s="394" t="s">
        <v>410</v>
      </c>
      <c r="D445" s="407"/>
      <c r="E445" s="370"/>
      <c r="F445" s="374"/>
      <c r="G445" s="375"/>
      <c r="H445" s="375"/>
      <c r="I445" s="376"/>
      <c r="J445" s="408"/>
      <c r="K445" s="408"/>
      <c r="M445" s="337"/>
      <c r="N445" s="337"/>
      <c r="O445" s="364"/>
      <c r="P445" s="364">
        <f t="shared" si="30"/>
        <v>0</v>
      </c>
    </row>
    <row r="446" spans="1:16" ht="22.5" customHeight="1">
      <c r="A446" s="370"/>
      <c r="B446" s="413"/>
      <c r="C446" s="394" t="s">
        <v>411</v>
      </c>
      <c r="D446" s="407"/>
      <c r="E446" s="370" t="s">
        <v>271</v>
      </c>
      <c r="F446" s="374">
        <v>1</v>
      </c>
      <c r="G446" s="375"/>
      <c r="H446" s="375"/>
      <c r="I446" s="376"/>
      <c r="J446" s="287"/>
      <c r="K446" s="287"/>
      <c r="M446" s="337"/>
      <c r="N446" s="337"/>
      <c r="O446" s="364"/>
      <c r="P446" s="364">
        <f t="shared" si="30"/>
        <v>0</v>
      </c>
    </row>
    <row r="447" spans="1:16" ht="22.5" customHeight="1">
      <c r="A447" s="412">
        <v>12</v>
      </c>
      <c r="B447" s="406" t="s">
        <v>338</v>
      </c>
      <c r="C447" s="394"/>
      <c r="D447" s="407"/>
      <c r="E447" s="370"/>
      <c r="F447" s="374"/>
      <c r="G447" s="375"/>
      <c r="H447" s="375"/>
      <c r="I447" s="376"/>
      <c r="J447" s="408"/>
      <c r="K447" s="408"/>
      <c r="M447" s="337"/>
      <c r="N447" s="337"/>
      <c r="O447" s="364"/>
      <c r="P447" s="364">
        <f t="shared" si="30"/>
        <v>0</v>
      </c>
    </row>
    <row r="448" spans="1:16" ht="22.5" customHeight="1">
      <c r="A448" s="370"/>
      <c r="B448" s="413" t="s">
        <v>23</v>
      </c>
      <c r="C448" s="394" t="s">
        <v>410</v>
      </c>
      <c r="D448" s="407"/>
      <c r="E448" s="370"/>
      <c r="F448" s="374"/>
      <c r="G448" s="375"/>
      <c r="H448" s="375"/>
      <c r="I448" s="376"/>
      <c r="J448" s="408"/>
      <c r="K448" s="408"/>
      <c r="M448" s="337"/>
      <c r="N448" s="337"/>
      <c r="O448" s="364"/>
      <c r="P448" s="364">
        <f t="shared" si="30"/>
        <v>0</v>
      </c>
    </row>
    <row r="449" spans="1:16" ht="22.5" customHeight="1">
      <c r="A449" s="370"/>
      <c r="B449" s="413"/>
      <c r="C449" s="394" t="s">
        <v>411</v>
      </c>
      <c r="D449" s="407"/>
      <c r="E449" s="370" t="s">
        <v>271</v>
      </c>
      <c r="F449" s="374">
        <v>1</v>
      </c>
      <c r="G449" s="375"/>
      <c r="H449" s="375"/>
      <c r="I449" s="376"/>
      <c r="J449" s="287"/>
      <c r="K449" s="287"/>
      <c r="M449" s="337"/>
      <c r="N449" s="337"/>
      <c r="O449" s="364"/>
      <c r="P449" s="364">
        <f t="shared" si="30"/>
        <v>0</v>
      </c>
    </row>
    <row r="450" spans="1:16" ht="22.5" customHeight="1">
      <c r="A450" s="412">
        <v>13</v>
      </c>
      <c r="B450" s="406" t="s">
        <v>310</v>
      </c>
      <c r="C450" s="394"/>
      <c r="D450" s="407"/>
      <c r="E450" s="370"/>
      <c r="F450" s="374"/>
      <c r="G450" s="375"/>
      <c r="H450" s="375"/>
      <c r="I450" s="376"/>
      <c r="J450" s="408"/>
      <c r="K450" s="408"/>
      <c r="M450" s="337"/>
      <c r="N450" s="337"/>
      <c r="O450" s="364"/>
      <c r="P450" s="364">
        <f t="shared" si="30"/>
        <v>0</v>
      </c>
    </row>
    <row r="451" spans="1:16" ht="22.5" customHeight="1">
      <c r="A451" s="370"/>
      <c r="B451" s="413" t="s">
        <v>23</v>
      </c>
      <c r="C451" s="394" t="s">
        <v>412</v>
      </c>
      <c r="D451" s="407"/>
      <c r="E451" s="370"/>
      <c r="F451" s="374"/>
      <c r="G451" s="375"/>
      <c r="H451" s="375"/>
      <c r="I451" s="376"/>
      <c r="J451" s="408"/>
      <c r="K451" s="408"/>
      <c r="M451" s="337"/>
      <c r="N451" s="337"/>
      <c r="O451" s="364"/>
      <c r="P451" s="364">
        <f t="shared" si="30"/>
        <v>0</v>
      </c>
    </row>
    <row r="452" spans="1:16" ht="22.5" customHeight="1">
      <c r="A452" s="370"/>
      <c r="B452" s="413"/>
      <c r="C452" s="394" t="s">
        <v>413</v>
      </c>
      <c r="D452" s="407"/>
      <c r="E452" s="370" t="s">
        <v>271</v>
      </c>
      <c r="F452" s="374">
        <v>1</v>
      </c>
      <c r="G452" s="375"/>
      <c r="H452" s="375"/>
      <c r="I452" s="376"/>
      <c r="J452" s="287"/>
      <c r="K452" s="287"/>
      <c r="M452" s="337"/>
      <c r="N452" s="337"/>
      <c r="O452" s="364"/>
      <c r="P452" s="364">
        <f t="shared" si="30"/>
        <v>0</v>
      </c>
    </row>
    <row r="453" spans="1:16" ht="22.5" customHeight="1">
      <c r="A453" s="412">
        <v>14</v>
      </c>
      <c r="B453" s="406" t="s">
        <v>311</v>
      </c>
      <c r="C453" s="394"/>
      <c r="D453" s="407"/>
      <c r="E453" s="370"/>
      <c r="F453" s="374"/>
      <c r="G453" s="375"/>
      <c r="H453" s="375"/>
      <c r="I453" s="376"/>
      <c r="J453" s="408"/>
      <c r="K453" s="408"/>
      <c r="M453" s="337"/>
      <c r="N453" s="337"/>
      <c r="O453" s="364"/>
      <c r="P453" s="364">
        <f t="shared" si="30"/>
        <v>0</v>
      </c>
    </row>
    <row r="454" spans="1:16" ht="22.5" customHeight="1">
      <c r="A454" s="370"/>
      <c r="B454" s="413" t="s">
        <v>23</v>
      </c>
      <c r="C454" s="394" t="s">
        <v>410</v>
      </c>
      <c r="D454" s="407"/>
      <c r="E454" s="370"/>
      <c r="F454" s="374"/>
      <c r="G454" s="375"/>
      <c r="H454" s="375"/>
      <c r="I454" s="376"/>
      <c r="J454" s="408"/>
      <c r="K454" s="408"/>
      <c r="M454" s="337"/>
      <c r="N454" s="337"/>
      <c r="O454" s="364"/>
      <c r="P454" s="364">
        <f t="shared" si="30"/>
        <v>0</v>
      </c>
    </row>
    <row r="455" spans="1:16" ht="22.5" customHeight="1">
      <c r="A455" s="370"/>
      <c r="B455" s="413"/>
      <c r="C455" s="394" t="s">
        <v>411</v>
      </c>
      <c r="D455" s="407"/>
      <c r="E455" s="370" t="s">
        <v>271</v>
      </c>
      <c r="F455" s="374">
        <v>1</v>
      </c>
      <c r="G455" s="375"/>
      <c r="H455" s="375"/>
      <c r="I455" s="376"/>
      <c r="J455" s="287"/>
      <c r="K455" s="287"/>
      <c r="M455" s="337"/>
      <c r="N455" s="337"/>
      <c r="O455" s="364"/>
      <c r="P455" s="364">
        <f t="shared" si="30"/>
        <v>0</v>
      </c>
    </row>
    <row r="456" spans="1:16" ht="22.5" customHeight="1">
      <c r="A456" s="412">
        <v>15</v>
      </c>
      <c r="B456" s="406" t="s">
        <v>339</v>
      </c>
      <c r="C456" s="394"/>
      <c r="D456" s="407"/>
      <c r="E456" s="370"/>
      <c r="F456" s="374"/>
      <c r="G456" s="375"/>
      <c r="H456" s="375"/>
      <c r="I456" s="376"/>
      <c r="J456" s="408"/>
      <c r="K456" s="408"/>
      <c r="M456" s="337"/>
      <c r="N456" s="337"/>
      <c r="O456" s="364"/>
      <c r="P456" s="364">
        <f t="shared" si="30"/>
        <v>0</v>
      </c>
    </row>
    <row r="457" spans="1:16" ht="22.5" customHeight="1">
      <c r="A457" s="370"/>
      <c r="B457" s="413" t="s">
        <v>23</v>
      </c>
      <c r="C457" s="394" t="s">
        <v>410</v>
      </c>
      <c r="D457" s="407"/>
      <c r="E457" s="370"/>
      <c r="F457" s="374"/>
      <c r="G457" s="375"/>
      <c r="H457" s="375"/>
      <c r="I457" s="376"/>
      <c r="J457" s="408"/>
      <c r="K457" s="408"/>
      <c r="M457" s="337"/>
      <c r="N457" s="337"/>
      <c r="O457" s="364"/>
      <c r="P457" s="364">
        <f t="shared" si="30"/>
        <v>0</v>
      </c>
    </row>
    <row r="458" spans="1:16" ht="22.5" customHeight="1">
      <c r="A458" s="370"/>
      <c r="B458" s="413"/>
      <c r="C458" s="394" t="s">
        <v>422</v>
      </c>
      <c r="D458" s="407"/>
      <c r="E458" s="370" t="s">
        <v>271</v>
      </c>
      <c r="F458" s="374">
        <v>1</v>
      </c>
      <c r="G458" s="375"/>
      <c r="H458" s="375"/>
      <c r="I458" s="376"/>
      <c r="J458" s="287"/>
      <c r="K458" s="287"/>
      <c r="M458" s="337"/>
      <c r="N458" s="337"/>
      <c r="O458" s="364"/>
      <c r="P458" s="364">
        <f t="shared" si="30"/>
        <v>0</v>
      </c>
    </row>
    <row r="459" spans="1:16" ht="22.5" customHeight="1">
      <c r="A459" s="412">
        <v>16</v>
      </c>
      <c r="B459" s="406" t="s">
        <v>340</v>
      </c>
      <c r="C459" s="394"/>
      <c r="D459" s="407"/>
      <c r="E459" s="370"/>
      <c r="F459" s="374"/>
      <c r="G459" s="375"/>
      <c r="H459" s="375"/>
      <c r="I459" s="376"/>
      <c r="J459" s="408"/>
      <c r="K459" s="408"/>
      <c r="M459" s="337"/>
      <c r="N459" s="337"/>
      <c r="O459" s="364"/>
      <c r="P459" s="364">
        <f t="shared" si="30"/>
        <v>0</v>
      </c>
    </row>
    <row r="460" spans="1:16" ht="22.5" customHeight="1">
      <c r="A460" s="370"/>
      <c r="B460" s="413" t="s">
        <v>23</v>
      </c>
      <c r="C460" s="394" t="s">
        <v>423</v>
      </c>
      <c r="D460" s="407"/>
      <c r="E460" s="370"/>
      <c r="F460" s="374"/>
      <c r="G460" s="375"/>
      <c r="H460" s="375"/>
      <c r="I460" s="376"/>
      <c r="J460" s="408"/>
      <c r="K460" s="408"/>
      <c r="M460" s="337"/>
      <c r="N460" s="337"/>
      <c r="O460" s="364"/>
      <c r="P460" s="364">
        <f t="shared" si="30"/>
        <v>0</v>
      </c>
    </row>
    <row r="461" spans="1:16" ht="22.5" customHeight="1">
      <c r="A461" s="370"/>
      <c r="B461" s="413"/>
      <c r="C461" s="394" t="s">
        <v>424</v>
      </c>
      <c r="D461" s="407"/>
      <c r="E461" s="370" t="s">
        <v>271</v>
      </c>
      <c r="F461" s="374">
        <v>1</v>
      </c>
      <c r="G461" s="375"/>
      <c r="H461" s="375"/>
      <c r="I461" s="376"/>
      <c r="J461" s="287"/>
      <c r="K461" s="287"/>
      <c r="M461" s="337"/>
      <c r="N461" s="337"/>
      <c r="O461" s="364"/>
      <c r="P461" s="364">
        <f t="shared" si="30"/>
        <v>0</v>
      </c>
    </row>
    <row r="462" spans="1:16" ht="22.5" customHeight="1">
      <c r="A462" s="412">
        <v>17</v>
      </c>
      <c r="B462" s="406" t="s">
        <v>341</v>
      </c>
      <c r="C462" s="394"/>
      <c r="D462" s="407"/>
      <c r="E462" s="370"/>
      <c r="F462" s="374"/>
      <c r="G462" s="375"/>
      <c r="H462" s="375"/>
      <c r="I462" s="376"/>
      <c r="J462" s="408"/>
      <c r="K462" s="408"/>
      <c r="M462" s="337"/>
      <c r="N462" s="337"/>
      <c r="O462" s="364"/>
      <c r="P462" s="364">
        <f t="shared" si="30"/>
        <v>0</v>
      </c>
    </row>
    <row r="463" spans="1:16" ht="22.5" customHeight="1">
      <c r="A463" s="370"/>
      <c r="B463" s="413" t="s">
        <v>23</v>
      </c>
      <c r="C463" s="394" t="s">
        <v>410</v>
      </c>
      <c r="D463" s="407"/>
      <c r="E463" s="370"/>
      <c r="F463" s="374"/>
      <c r="G463" s="375"/>
      <c r="H463" s="375"/>
      <c r="I463" s="376"/>
      <c r="J463" s="408"/>
      <c r="K463" s="408"/>
      <c r="M463" s="337"/>
      <c r="N463" s="337"/>
      <c r="O463" s="364"/>
      <c r="P463" s="364">
        <f t="shared" si="30"/>
        <v>0</v>
      </c>
    </row>
    <row r="464" spans="1:16" ht="22.5" customHeight="1">
      <c r="A464" s="370"/>
      <c r="B464" s="413"/>
      <c r="C464" s="394" t="s">
        <v>425</v>
      </c>
      <c r="D464" s="407"/>
      <c r="E464" s="370" t="s">
        <v>271</v>
      </c>
      <c r="F464" s="374">
        <v>1</v>
      </c>
      <c r="G464" s="375"/>
      <c r="H464" s="375"/>
      <c r="I464" s="376"/>
      <c r="J464" s="287"/>
      <c r="K464" s="287"/>
      <c r="M464" s="337"/>
      <c r="N464" s="337"/>
      <c r="O464" s="364"/>
      <c r="P464" s="364">
        <f t="shared" si="30"/>
        <v>0</v>
      </c>
    </row>
    <row r="465" spans="1:16" ht="22.5" customHeight="1">
      <c r="A465" s="412">
        <v>18</v>
      </c>
      <c r="B465" s="406" t="s">
        <v>313</v>
      </c>
      <c r="C465" s="394"/>
      <c r="D465" s="407"/>
      <c r="E465" s="370"/>
      <c r="F465" s="374"/>
      <c r="G465" s="375"/>
      <c r="H465" s="375"/>
      <c r="I465" s="376"/>
      <c r="J465" s="408"/>
      <c r="K465" s="408"/>
      <c r="M465" s="337"/>
      <c r="N465" s="337"/>
      <c r="O465" s="364"/>
      <c r="P465" s="364">
        <f t="shared" si="30"/>
        <v>0</v>
      </c>
    </row>
    <row r="466" spans="1:16" ht="22.5" customHeight="1">
      <c r="A466" s="370"/>
      <c r="B466" s="413" t="s">
        <v>23</v>
      </c>
      <c r="C466" s="394" t="s">
        <v>412</v>
      </c>
      <c r="D466" s="407"/>
      <c r="E466" s="370"/>
      <c r="F466" s="374"/>
      <c r="G466" s="375"/>
      <c r="H466" s="375"/>
      <c r="I466" s="376"/>
      <c r="J466" s="408"/>
      <c r="K466" s="408"/>
      <c r="M466" s="337"/>
      <c r="N466" s="337"/>
      <c r="O466" s="364"/>
      <c r="P466" s="364">
        <f t="shared" si="30"/>
        <v>0</v>
      </c>
    </row>
    <row r="467" spans="1:16" ht="22.5" customHeight="1">
      <c r="A467" s="370"/>
      <c r="B467" s="413"/>
      <c r="C467" s="394" t="s">
        <v>426</v>
      </c>
      <c r="D467" s="407"/>
      <c r="E467" s="370" t="s">
        <v>271</v>
      </c>
      <c r="F467" s="374">
        <v>1</v>
      </c>
      <c r="G467" s="375"/>
      <c r="H467" s="375"/>
      <c r="I467" s="376"/>
      <c r="J467" s="287"/>
      <c r="K467" s="287"/>
      <c r="M467" s="337"/>
      <c r="N467" s="337"/>
      <c r="O467" s="364"/>
      <c r="P467" s="364">
        <f t="shared" si="30"/>
        <v>0</v>
      </c>
    </row>
    <row r="468" spans="1:16" ht="22.5" customHeight="1">
      <c r="A468" s="370"/>
      <c r="B468" s="413" t="s">
        <v>23</v>
      </c>
      <c r="C468" s="394" t="s">
        <v>427</v>
      </c>
      <c r="D468" s="407"/>
      <c r="E468" s="370"/>
      <c r="F468" s="374"/>
      <c r="G468" s="375"/>
      <c r="H468" s="375"/>
      <c r="I468" s="376"/>
      <c r="J468" s="408"/>
      <c r="K468" s="408"/>
      <c r="M468" s="337"/>
      <c r="N468" s="337"/>
      <c r="O468" s="364"/>
      <c r="P468" s="364">
        <f t="shared" si="30"/>
        <v>0</v>
      </c>
    </row>
    <row r="469" spans="1:16" ht="22.5" customHeight="1">
      <c r="A469" s="370"/>
      <c r="B469" s="413"/>
      <c r="C469" s="394" t="s">
        <v>428</v>
      </c>
      <c r="D469" s="407"/>
      <c r="E469" s="370" t="s">
        <v>271</v>
      </c>
      <c r="F469" s="374">
        <v>1</v>
      </c>
      <c r="G469" s="375"/>
      <c r="H469" s="375"/>
      <c r="I469" s="376"/>
      <c r="J469" s="287"/>
      <c r="K469" s="287"/>
      <c r="M469" s="337"/>
      <c r="N469" s="337"/>
      <c r="O469" s="364"/>
      <c r="P469" s="364">
        <f t="shared" si="30"/>
        <v>0</v>
      </c>
    </row>
    <row r="470" spans="1:16" ht="22.5" customHeight="1">
      <c r="A470" s="412">
        <v>19</v>
      </c>
      <c r="B470" s="406" t="s">
        <v>315</v>
      </c>
      <c r="C470" s="394"/>
      <c r="D470" s="407"/>
      <c r="E470" s="370"/>
      <c r="F470" s="374"/>
      <c r="G470" s="375"/>
      <c r="H470" s="375"/>
      <c r="I470" s="376"/>
      <c r="J470" s="408"/>
      <c r="K470" s="408"/>
      <c r="M470" s="337"/>
      <c r="N470" s="337"/>
      <c r="O470" s="364"/>
      <c r="P470" s="364">
        <f t="shared" si="30"/>
        <v>0</v>
      </c>
    </row>
    <row r="471" spans="1:16" ht="22.5" customHeight="1">
      <c r="A471" s="370"/>
      <c r="B471" s="413" t="s">
        <v>23</v>
      </c>
      <c r="C471" s="394" t="s">
        <v>410</v>
      </c>
      <c r="D471" s="407"/>
      <c r="E471" s="370"/>
      <c r="F471" s="374"/>
      <c r="G471" s="375"/>
      <c r="H471" s="375"/>
      <c r="I471" s="376"/>
      <c r="J471" s="408"/>
      <c r="K471" s="408"/>
      <c r="M471" s="337"/>
      <c r="N471" s="337"/>
      <c r="O471" s="364"/>
      <c r="P471" s="364">
        <f t="shared" si="30"/>
        <v>0</v>
      </c>
    </row>
    <row r="472" spans="1:16" ht="22.5" customHeight="1">
      <c r="A472" s="370"/>
      <c r="B472" s="413"/>
      <c r="C472" s="394" t="s">
        <v>422</v>
      </c>
      <c r="D472" s="407"/>
      <c r="E472" s="370" t="s">
        <v>271</v>
      </c>
      <c r="F472" s="374">
        <v>1</v>
      </c>
      <c r="G472" s="375"/>
      <c r="H472" s="375"/>
      <c r="I472" s="376"/>
      <c r="J472" s="287"/>
      <c r="K472" s="287"/>
      <c r="M472" s="337"/>
      <c r="N472" s="337"/>
      <c r="O472" s="364"/>
      <c r="P472" s="364">
        <f t="shared" si="30"/>
        <v>0</v>
      </c>
    </row>
    <row r="473" spans="1:16" ht="22.5" customHeight="1">
      <c r="A473" s="412">
        <v>20</v>
      </c>
      <c r="B473" s="406" t="s">
        <v>317</v>
      </c>
      <c r="C473" s="394"/>
      <c r="D473" s="407"/>
      <c r="E473" s="370"/>
      <c r="F473" s="374"/>
      <c r="G473" s="375"/>
      <c r="H473" s="375"/>
      <c r="I473" s="376"/>
      <c r="J473" s="408"/>
      <c r="K473" s="408"/>
      <c r="M473" s="337"/>
      <c r="N473" s="337"/>
      <c r="O473" s="364"/>
      <c r="P473" s="364">
        <f t="shared" si="30"/>
        <v>0</v>
      </c>
    </row>
    <row r="474" spans="1:16" ht="22.5" customHeight="1">
      <c r="A474" s="370"/>
      <c r="B474" s="413" t="s">
        <v>23</v>
      </c>
      <c r="C474" s="394" t="s">
        <v>410</v>
      </c>
      <c r="D474" s="407"/>
      <c r="E474" s="370"/>
      <c r="F474" s="374"/>
      <c r="G474" s="375"/>
      <c r="H474" s="375"/>
      <c r="I474" s="376"/>
      <c r="J474" s="408"/>
      <c r="K474" s="408"/>
      <c r="M474" s="337"/>
      <c r="N474" s="337"/>
      <c r="O474" s="364"/>
      <c r="P474" s="364">
        <f t="shared" si="30"/>
        <v>0</v>
      </c>
    </row>
    <row r="475" spans="1:16" ht="22.5" customHeight="1">
      <c r="A475" s="370"/>
      <c r="B475" s="413"/>
      <c r="C475" s="394" t="s">
        <v>422</v>
      </c>
      <c r="D475" s="407"/>
      <c r="E475" s="370" t="s">
        <v>271</v>
      </c>
      <c r="F475" s="374">
        <v>1</v>
      </c>
      <c r="G475" s="375"/>
      <c r="H475" s="375"/>
      <c r="I475" s="376"/>
      <c r="J475" s="287"/>
      <c r="K475" s="287"/>
      <c r="M475" s="337"/>
      <c r="N475" s="337"/>
      <c r="O475" s="364"/>
      <c r="P475" s="364">
        <f t="shared" si="30"/>
        <v>0</v>
      </c>
    </row>
    <row r="476" spans="1:16" ht="22.5" customHeight="1">
      <c r="A476" s="412">
        <v>21</v>
      </c>
      <c r="B476" s="406" t="s">
        <v>318</v>
      </c>
      <c r="C476" s="394"/>
      <c r="D476" s="407"/>
      <c r="E476" s="370"/>
      <c r="F476" s="374"/>
      <c r="G476" s="375"/>
      <c r="H476" s="375"/>
      <c r="I476" s="376"/>
      <c r="J476" s="408"/>
      <c r="K476" s="408"/>
      <c r="M476" s="337"/>
      <c r="N476" s="337"/>
      <c r="O476" s="364"/>
      <c r="P476" s="364">
        <f t="shared" si="30"/>
        <v>0</v>
      </c>
    </row>
    <row r="477" spans="1:16" ht="22.5" customHeight="1">
      <c r="A477" s="370"/>
      <c r="B477" s="413" t="s">
        <v>23</v>
      </c>
      <c r="C477" s="394" t="s">
        <v>410</v>
      </c>
      <c r="D477" s="407"/>
      <c r="E477" s="370"/>
      <c r="F477" s="374"/>
      <c r="G477" s="375"/>
      <c r="H477" s="375"/>
      <c r="I477" s="376"/>
      <c r="J477" s="408"/>
      <c r="K477" s="408"/>
      <c r="M477" s="337"/>
      <c r="N477" s="337"/>
      <c r="O477" s="364"/>
      <c r="P477" s="364">
        <f t="shared" si="30"/>
        <v>0</v>
      </c>
    </row>
    <row r="478" spans="1:16" ht="22.5" customHeight="1">
      <c r="A478" s="370"/>
      <c r="B478" s="413"/>
      <c r="C478" s="394" t="s">
        <v>422</v>
      </c>
      <c r="D478" s="407"/>
      <c r="E478" s="370" t="s">
        <v>271</v>
      </c>
      <c r="F478" s="374">
        <v>1</v>
      </c>
      <c r="G478" s="375"/>
      <c r="H478" s="375"/>
      <c r="I478" s="376"/>
      <c r="J478" s="287"/>
      <c r="K478" s="287"/>
      <c r="M478" s="337"/>
      <c r="N478" s="337"/>
      <c r="O478" s="364"/>
      <c r="P478" s="364">
        <f t="shared" si="30"/>
        <v>0</v>
      </c>
    </row>
    <row r="479" spans="1:16" ht="22.5" customHeight="1">
      <c r="A479" s="412">
        <v>22</v>
      </c>
      <c r="B479" s="406" t="s">
        <v>342</v>
      </c>
      <c r="C479" s="394"/>
      <c r="D479" s="407"/>
      <c r="E479" s="370"/>
      <c r="F479" s="374"/>
      <c r="G479" s="375"/>
      <c r="H479" s="375"/>
      <c r="I479" s="376"/>
      <c r="J479" s="408"/>
      <c r="K479" s="408"/>
      <c r="M479" s="337"/>
      <c r="N479" s="337"/>
      <c r="O479" s="364"/>
      <c r="P479" s="364">
        <f t="shared" si="30"/>
        <v>0</v>
      </c>
    </row>
    <row r="480" spans="1:16" ht="22.5" customHeight="1">
      <c r="A480" s="370"/>
      <c r="B480" s="413" t="s">
        <v>23</v>
      </c>
      <c r="C480" s="394" t="s">
        <v>410</v>
      </c>
      <c r="D480" s="407"/>
      <c r="E480" s="370"/>
      <c r="F480" s="374"/>
      <c r="G480" s="375"/>
      <c r="H480" s="375"/>
      <c r="I480" s="376"/>
      <c r="J480" s="408"/>
      <c r="K480" s="408"/>
      <c r="M480" s="337"/>
      <c r="N480" s="337"/>
      <c r="O480" s="364"/>
      <c r="P480" s="364">
        <f t="shared" si="30"/>
        <v>0</v>
      </c>
    </row>
    <row r="481" spans="1:16" ht="22.5" customHeight="1">
      <c r="A481" s="370"/>
      <c r="B481" s="413"/>
      <c r="C481" s="394" t="s">
        <v>422</v>
      </c>
      <c r="D481" s="407"/>
      <c r="E481" s="370" t="s">
        <v>271</v>
      </c>
      <c r="F481" s="374">
        <v>1</v>
      </c>
      <c r="G481" s="375"/>
      <c r="H481" s="375"/>
      <c r="I481" s="376"/>
      <c r="J481" s="287"/>
      <c r="K481" s="287"/>
      <c r="M481" s="337"/>
      <c r="N481" s="337"/>
      <c r="O481" s="364"/>
      <c r="P481" s="364">
        <f t="shared" si="30"/>
        <v>0</v>
      </c>
    </row>
    <row r="482" spans="1:16" ht="22.5" customHeight="1">
      <c r="A482" s="412">
        <v>23</v>
      </c>
      <c r="B482" s="406" t="s">
        <v>343</v>
      </c>
      <c r="C482" s="394"/>
      <c r="D482" s="407"/>
      <c r="E482" s="370"/>
      <c r="F482" s="374"/>
      <c r="G482" s="375"/>
      <c r="H482" s="375"/>
      <c r="I482" s="376"/>
      <c r="J482" s="408"/>
      <c r="K482" s="408"/>
      <c r="M482" s="337"/>
      <c r="N482" s="337"/>
      <c r="O482" s="364"/>
      <c r="P482" s="364">
        <f t="shared" si="30"/>
        <v>0</v>
      </c>
    </row>
    <row r="483" spans="1:16" ht="22.5" customHeight="1">
      <c r="A483" s="370"/>
      <c r="B483" s="413" t="s">
        <v>23</v>
      </c>
      <c r="C483" s="394" t="s">
        <v>410</v>
      </c>
      <c r="D483" s="407"/>
      <c r="E483" s="370"/>
      <c r="F483" s="374"/>
      <c r="G483" s="375"/>
      <c r="H483" s="375"/>
      <c r="I483" s="376"/>
      <c r="J483" s="408"/>
      <c r="K483" s="408"/>
      <c r="M483" s="337"/>
      <c r="N483" s="337"/>
      <c r="O483" s="364"/>
      <c r="P483" s="364">
        <f t="shared" si="30"/>
        <v>0</v>
      </c>
    </row>
    <row r="484" spans="1:16" ht="22.5" customHeight="1">
      <c r="A484" s="370"/>
      <c r="B484" s="413"/>
      <c r="C484" s="394" t="s">
        <v>422</v>
      </c>
      <c r="D484" s="407"/>
      <c r="E484" s="370" t="s">
        <v>271</v>
      </c>
      <c r="F484" s="374">
        <v>1</v>
      </c>
      <c r="G484" s="375"/>
      <c r="H484" s="375"/>
      <c r="I484" s="376"/>
      <c r="J484" s="287"/>
      <c r="K484" s="287"/>
      <c r="M484" s="337"/>
      <c r="N484" s="337"/>
      <c r="O484" s="364"/>
      <c r="P484" s="364">
        <f t="shared" si="30"/>
        <v>0</v>
      </c>
    </row>
    <row r="485" spans="1:16" ht="22.5" customHeight="1">
      <c r="A485" s="412">
        <v>24</v>
      </c>
      <c r="B485" s="406" t="s">
        <v>344</v>
      </c>
      <c r="C485" s="394"/>
      <c r="D485" s="407"/>
      <c r="E485" s="370"/>
      <c r="F485" s="374"/>
      <c r="G485" s="375"/>
      <c r="H485" s="375"/>
      <c r="I485" s="376"/>
      <c r="J485" s="408"/>
      <c r="K485" s="408"/>
      <c r="M485" s="337"/>
      <c r="N485" s="337"/>
      <c r="O485" s="364"/>
      <c r="P485" s="364">
        <f t="shared" si="30"/>
        <v>0</v>
      </c>
    </row>
    <row r="486" spans="1:16" ht="22.5" customHeight="1">
      <c r="A486" s="370"/>
      <c r="B486" s="413" t="s">
        <v>23</v>
      </c>
      <c r="C486" s="394" t="s">
        <v>410</v>
      </c>
      <c r="D486" s="407"/>
      <c r="E486" s="370"/>
      <c r="F486" s="374"/>
      <c r="G486" s="375"/>
      <c r="H486" s="375"/>
      <c r="I486" s="376"/>
      <c r="J486" s="408"/>
      <c r="K486" s="408"/>
      <c r="M486" s="337"/>
      <c r="N486" s="337"/>
      <c r="O486" s="364"/>
      <c r="P486" s="364">
        <f t="shared" si="30"/>
        <v>0</v>
      </c>
    </row>
    <row r="487" spans="1:16" ht="22.5" customHeight="1">
      <c r="A487" s="370"/>
      <c r="B487" s="413"/>
      <c r="C487" s="394" t="s">
        <v>422</v>
      </c>
      <c r="D487" s="407"/>
      <c r="E487" s="370" t="s">
        <v>271</v>
      </c>
      <c r="F487" s="374">
        <v>1</v>
      </c>
      <c r="G487" s="375"/>
      <c r="H487" s="375"/>
      <c r="I487" s="376"/>
      <c r="J487" s="287"/>
      <c r="K487" s="287"/>
      <c r="M487" s="337"/>
      <c r="N487" s="337"/>
      <c r="O487" s="364"/>
      <c r="P487" s="364">
        <f t="shared" si="30"/>
        <v>0</v>
      </c>
    </row>
    <row r="488" spans="1:16" ht="22.5" customHeight="1">
      <c r="A488" s="412">
        <v>25</v>
      </c>
      <c r="B488" s="406" t="s">
        <v>345</v>
      </c>
      <c r="C488" s="394"/>
      <c r="D488" s="407"/>
      <c r="E488" s="370"/>
      <c r="F488" s="374"/>
      <c r="G488" s="375"/>
      <c r="H488" s="375"/>
      <c r="I488" s="376"/>
      <c r="J488" s="408"/>
      <c r="K488" s="408"/>
      <c r="M488" s="337"/>
      <c r="N488" s="337"/>
      <c r="O488" s="364"/>
      <c r="P488" s="364">
        <f t="shared" si="30"/>
        <v>0</v>
      </c>
    </row>
    <row r="489" spans="1:16" ht="22.5" customHeight="1">
      <c r="A489" s="370"/>
      <c r="B489" s="413" t="s">
        <v>23</v>
      </c>
      <c r="C489" s="394" t="s">
        <v>410</v>
      </c>
      <c r="D489" s="407"/>
      <c r="E489" s="370"/>
      <c r="F489" s="374"/>
      <c r="G489" s="375"/>
      <c r="H489" s="375"/>
      <c r="I489" s="376"/>
      <c r="J489" s="408"/>
      <c r="K489" s="408"/>
      <c r="M489" s="337"/>
      <c r="N489" s="337"/>
      <c r="O489" s="364"/>
      <c r="P489" s="364">
        <f t="shared" si="30"/>
        <v>0</v>
      </c>
    </row>
    <row r="490" spans="1:16" ht="22.5" customHeight="1">
      <c r="A490" s="370"/>
      <c r="B490" s="413"/>
      <c r="C490" s="394" t="s">
        <v>422</v>
      </c>
      <c r="D490" s="407"/>
      <c r="E490" s="370" t="s">
        <v>271</v>
      </c>
      <c r="F490" s="374">
        <v>1</v>
      </c>
      <c r="G490" s="375"/>
      <c r="H490" s="375"/>
      <c r="I490" s="376"/>
      <c r="J490" s="287"/>
      <c r="K490" s="287"/>
      <c r="M490" s="337"/>
      <c r="N490" s="337"/>
      <c r="O490" s="364"/>
      <c r="P490" s="364">
        <f t="shared" si="30"/>
        <v>0</v>
      </c>
    </row>
    <row r="491" spans="1:16" ht="22.5" customHeight="1">
      <c r="A491" s="412">
        <v>26</v>
      </c>
      <c r="B491" s="406" t="s">
        <v>346</v>
      </c>
      <c r="C491" s="394"/>
      <c r="D491" s="407"/>
      <c r="E491" s="370"/>
      <c r="F491" s="374"/>
      <c r="G491" s="375"/>
      <c r="H491" s="375"/>
      <c r="I491" s="376"/>
      <c r="J491" s="408"/>
      <c r="K491" s="408"/>
      <c r="M491" s="337"/>
      <c r="N491" s="337"/>
      <c r="O491" s="364"/>
      <c r="P491" s="364">
        <f t="shared" si="30"/>
        <v>0</v>
      </c>
    </row>
    <row r="492" spans="1:16" ht="22.5" customHeight="1">
      <c r="A492" s="370"/>
      <c r="B492" s="413" t="s">
        <v>23</v>
      </c>
      <c r="C492" s="394" t="s">
        <v>420</v>
      </c>
      <c r="D492" s="407"/>
      <c r="E492" s="370"/>
      <c r="F492" s="374"/>
      <c r="G492" s="375"/>
      <c r="H492" s="375"/>
      <c r="I492" s="376"/>
      <c r="J492" s="408"/>
      <c r="K492" s="408"/>
      <c r="M492" s="337"/>
      <c r="N492" s="337"/>
      <c r="O492" s="364"/>
      <c r="P492" s="364">
        <f t="shared" si="30"/>
        <v>0</v>
      </c>
    </row>
    <row r="493" spans="1:16" ht="22.5" customHeight="1">
      <c r="A493" s="370"/>
      <c r="B493" s="413"/>
      <c r="C493" s="394" t="s">
        <v>421</v>
      </c>
      <c r="D493" s="407"/>
      <c r="E493" s="370" t="s">
        <v>271</v>
      </c>
      <c r="F493" s="374">
        <v>1</v>
      </c>
      <c r="G493" s="375"/>
      <c r="H493" s="375"/>
      <c r="I493" s="376"/>
      <c r="J493" s="287"/>
      <c r="K493" s="287"/>
      <c r="M493" s="337"/>
      <c r="N493" s="337"/>
      <c r="O493" s="364"/>
      <c r="P493" s="364">
        <f t="shared" si="30"/>
        <v>0</v>
      </c>
    </row>
    <row r="494" spans="1:16" ht="22.5" customHeight="1">
      <c r="A494" s="412">
        <v>27</v>
      </c>
      <c r="B494" s="406" t="s">
        <v>347</v>
      </c>
      <c r="C494" s="394"/>
      <c r="D494" s="407"/>
      <c r="E494" s="370"/>
      <c r="F494" s="374"/>
      <c r="G494" s="375"/>
      <c r="H494" s="375"/>
      <c r="I494" s="376"/>
      <c r="J494" s="408"/>
      <c r="K494" s="408"/>
      <c r="M494" s="337"/>
      <c r="N494" s="337"/>
      <c r="O494" s="364"/>
      <c r="P494" s="364">
        <f t="shared" si="30"/>
        <v>0</v>
      </c>
    </row>
    <row r="495" spans="1:16" ht="22.5" customHeight="1">
      <c r="A495" s="370"/>
      <c r="B495" s="413" t="s">
        <v>23</v>
      </c>
      <c r="C495" s="394" t="s">
        <v>420</v>
      </c>
      <c r="D495" s="407"/>
      <c r="E495" s="370"/>
      <c r="F495" s="374"/>
      <c r="G495" s="375"/>
      <c r="H495" s="375"/>
      <c r="I495" s="376"/>
      <c r="J495" s="408"/>
      <c r="K495" s="408"/>
      <c r="M495" s="337"/>
      <c r="N495" s="337"/>
      <c r="O495" s="364"/>
      <c r="P495" s="364">
        <f t="shared" si="30"/>
        <v>0</v>
      </c>
    </row>
    <row r="496" spans="1:16" ht="22.5" customHeight="1">
      <c r="A496" s="370"/>
      <c r="B496" s="413"/>
      <c r="C496" s="394" t="s">
        <v>421</v>
      </c>
      <c r="D496" s="407"/>
      <c r="E496" s="370" t="s">
        <v>271</v>
      </c>
      <c r="F496" s="374">
        <v>1</v>
      </c>
      <c r="G496" s="375"/>
      <c r="H496" s="375"/>
      <c r="I496" s="376"/>
      <c r="J496" s="287"/>
      <c r="K496" s="287"/>
      <c r="M496" s="337"/>
      <c r="N496" s="337"/>
      <c r="O496" s="364"/>
      <c r="P496" s="364">
        <f t="shared" si="30"/>
        <v>0</v>
      </c>
    </row>
    <row r="497" spans="1:16" ht="22.5" customHeight="1">
      <c r="A497" s="412">
        <v>28</v>
      </c>
      <c r="B497" s="406" t="s">
        <v>322</v>
      </c>
      <c r="C497" s="394"/>
      <c r="D497" s="407"/>
      <c r="E497" s="370"/>
      <c r="F497" s="374"/>
      <c r="G497" s="375"/>
      <c r="H497" s="375"/>
      <c r="I497" s="376"/>
      <c r="J497" s="408"/>
      <c r="K497" s="408"/>
      <c r="M497" s="337"/>
      <c r="N497" s="337"/>
      <c r="O497" s="364"/>
      <c r="P497" s="364">
        <f t="shared" si="30"/>
        <v>0</v>
      </c>
    </row>
    <row r="498" spans="1:16" ht="22.5" customHeight="1">
      <c r="A498" s="370"/>
      <c r="B498" s="413" t="s">
        <v>23</v>
      </c>
      <c r="C498" s="394" t="s">
        <v>416</v>
      </c>
      <c r="D498" s="407"/>
      <c r="E498" s="370"/>
      <c r="F498" s="374"/>
      <c r="G498" s="375"/>
      <c r="H498" s="375"/>
      <c r="I498" s="376"/>
      <c r="J498" s="408"/>
      <c r="K498" s="408"/>
      <c r="M498" s="337"/>
      <c r="N498" s="337"/>
      <c r="O498" s="364"/>
      <c r="P498" s="364">
        <f t="shared" si="30"/>
        <v>0</v>
      </c>
    </row>
    <row r="499" spans="1:16" ht="22.5" customHeight="1">
      <c r="A499" s="370"/>
      <c r="B499" s="413"/>
      <c r="C499" s="394" t="s">
        <v>417</v>
      </c>
      <c r="D499" s="407"/>
      <c r="E499" s="370" t="s">
        <v>271</v>
      </c>
      <c r="F499" s="374">
        <v>1</v>
      </c>
      <c r="G499" s="375"/>
      <c r="H499" s="375"/>
      <c r="I499" s="376"/>
      <c r="J499" s="287"/>
      <c r="K499" s="287"/>
      <c r="M499" s="337"/>
      <c r="N499" s="337"/>
      <c r="O499" s="364"/>
      <c r="P499" s="364">
        <f t="shared" si="30"/>
        <v>0</v>
      </c>
    </row>
    <row r="500" spans="1:16" ht="22.5" customHeight="1">
      <c r="A500" s="370"/>
      <c r="B500" s="413" t="s">
        <v>23</v>
      </c>
      <c r="C500" s="394" t="s">
        <v>418</v>
      </c>
      <c r="D500" s="407"/>
      <c r="E500" s="370"/>
      <c r="F500" s="374"/>
      <c r="G500" s="375"/>
      <c r="H500" s="375"/>
      <c r="I500" s="376"/>
      <c r="J500" s="408"/>
      <c r="K500" s="408"/>
      <c r="M500" s="337"/>
      <c r="N500" s="337"/>
      <c r="O500" s="364"/>
      <c r="P500" s="364">
        <f t="shared" si="30"/>
        <v>0</v>
      </c>
    </row>
    <row r="501" spans="1:16" ht="22.5" customHeight="1">
      <c r="A501" s="370"/>
      <c r="B501" s="413"/>
      <c r="C501" s="394" t="s">
        <v>419</v>
      </c>
      <c r="D501" s="407"/>
      <c r="E501" s="370" t="s">
        <v>271</v>
      </c>
      <c r="F501" s="374">
        <v>1</v>
      </c>
      <c r="G501" s="375"/>
      <c r="H501" s="375"/>
      <c r="I501" s="376"/>
      <c r="J501" s="287"/>
      <c r="K501" s="287"/>
      <c r="M501" s="337"/>
      <c r="N501" s="337"/>
      <c r="O501" s="364"/>
      <c r="P501" s="364">
        <f t="shared" si="30"/>
        <v>0</v>
      </c>
    </row>
    <row r="502" spans="1:16" ht="22.5" customHeight="1">
      <c r="A502" s="412">
        <v>29</v>
      </c>
      <c r="B502" s="406" t="s">
        <v>324</v>
      </c>
      <c r="C502" s="394"/>
      <c r="D502" s="407"/>
      <c r="E502" s="370"/>
      <c r="F502" s="374"/>
      <c r="G502" s="375"/>
      <c r="H502" s="375"/>
      <c r="I502" s="376"/>
      <c r="J502" s="408"/>
      <c r="K502" s="408"/>
      <c r="M502" s="337"/>
      <c r="N502" s="337"/>
      <c r="O502" s="364"/>
      <c r="P502" s="364">
        <f t="shared" si="30"/>
        <v>0</v>
      </c>
    </row>
    <row r="503" spans="1:16" ht="22.5" customHeight="1">
      <c r="A503" s="370"/>
      <c r="B503" s="413" t="s">
        <v>23</v>
      </c>
      <c r="C503" s="394" t="s">
        <v>416</v>
      </c>
      <c r="D503" s="407"/>
      <c r="E503" s="370"/>
      <c r="F503" s="374"/>
      <c r="G503" s="375"/>
      <c r="H503" s="375"/>
      <c r="I503" s="376"/>
      <c r="J503" s="408"/>
      <c r="K503" s="408"/>
      <c r="M503" s="337"/>
      <c r="N503" s="337"/>
      <c r="O503" s="364"/>
      <c r="P503" s="364">
        <f t="shared" si="30"/>
        <v>0</v>
      </c>
    </row>
    <row r="504" spans="1:16" ht="22.5" customHeight="1">
      <c r="A504" s="370"/>
      <c r="B504" s="413"/>
      <c r="C504" s="394" t="s">
        <v>417</v>
      </c>
      <c r="D504" s="407"/>
      <c r="E504" s="370" t="s">
        <v>271</v>
      </c>
      <c r="F504" s="374">
        <v>1</v>
      </c>
      <c r="G504" s="375"/>
      <c r="H504" s="375"/>
      <c r="I504" s="376"/>
      <c r="J504" s="287"/>
      <c r="K504" s="287"/>
      <c r="M504" s="337"/>
      <c r="N504" s="337"/>
      <c r="O504" s="364"/>
      <c r="P504" s="364">
        <f t="shared" si="30"/>
        <v>0</v>
      </c>
    </row>
    <row r="505" spans="1:16" ht="22.5" customHeight="1">
      <c r="A505" s="412">
        <v>30</v>
      </c>
      <c r="B505" s="406" t="s">
        <v>325</v>
      </c>
      <c r="C505" s="394"/>
      <c r="D505" s="407"/>
      <c r="E505" s="370"/>
      <c r="F505" s="374"/>
      <c r="G505" s="375"/>
      <c r="H505" s="375"/>
      <c r="I505" s="376"/>
      <c r="J505" s="408"/>
      <c r="K505" s="408"/>
      <c r="M505" s="337"/>
      <c r="N505" s="337"/>
      <c r="O505" s="364"/>
      <c r="P505" s="364">
        <f t="shared" si="30"/>
        <v>0</v>
      </c>
    </row>
    <row r="506" spans="1:16" ht="22.5" customHeight="1">
      <c r="A506" s="370"/>
      <c r="B506" s="413" t="s">
        <v>23</v>
      </c>
      <c r="C506" s="394" t="s">
        <v>372</v>
      </c>
      <c r="D506" s="407"/>
      <c r="E506" s="370" t="s">
        <v>271</v>
      </c>
      <c r="F506" s="374">
        <v>1</v>
      </c>
      <c r="G506" s="375"/>
      <c r="H506" s="375"/>
      <c r="I506" s="376"/>
      <c r="J506" s="287"/>
      <c r="K506" s="287"/>
      <c r="M506" s="337"/>
      <c r="N506" s="337"/>
      <c r="O506" s="364"/>
      <c r="P506" s="364">
        <f t="shared" si="30"/>
        <v>0</v>
      </c>
    </row>
    <row r="507" spans="1:16" ht="22.5" customHeight="1">
      <c r="A507" s="370"/>
      <c r="B507" s="413" t="s">
        <v>23</v>
      </c>
      <c r="C507" s="394" t="s">
        <v>414</v>
      </c>
      <c r="D507" s="407"/>
      <c r="E507" s="370"/>
      <c r="F507" s="374"/>
      <c r="G507" s="375"/>
      <c r="H507" s="375"/>
      <c r="I507" s="376"/>
      <c r="J507" s="408"/>
      <c r="K507" s="408"/>
      <c r="M507" s="337"/>
      <c r="N507" s="337"/>
      <c r="O507" s="364"/>
      <c r="P507" s="364">
        <f t="shared" ref="P507:P508" si="31">+K507</f>
        <v>0</v>
      </c>
    </row>
    <row r="508" spans="1:16" ht="22.5" customHeight="1">
      <c r="A508" s="370"/>
      <c r="B508" s="410"/>
      <c r="C508" s="394" t="s">
        <v>415</v>
      </c>
      <c r="D508" s="407"/>
      <c r="E508" s="370" t="s">
        <v>271</v>
      </c>
      <c r="F508" s="374">
        <v>1</v>
      </c>
      <c r="G508" s="375"/>
      <c r="H508" s="375"/>
      <c r="I508" s="376"/>
      <c r="J508" s="287"/>
      <c r="K508" s="287"/>
      <c r="M508" s="337"/>
      <c r="N508" s="337"/>
      <c r="O508" s="364"/>
      <c r="P508" s="364">
        <f t="shared" si="31"/>
        <v>0</v>
      </c>
    </row>
    <row r="509" spans="1:16" ht="22.5" customHeight="1">
      <c r="A509" s="370"/>
      <c r="B509" s="410"/>
      <c r="C509" s="394"/>
      <c r="D509" s="407"/>
      <c r="E509" s="370"/>
      <c r="F509" s="374"/>
      <c r="G509" s="375"/>
      <c r="H509" s="408"/>
      <c r="I509" s="376"/>
      <c r="J509" s="408"/>
      <c r="K509" s="408"/>
      <c r="M509" s="337"/>
      <c r="N509" s="337"/>
      <c r="O509" s="364"/>
      <c r="P509" s="364"/>
    </row>
    <row r="510" spans="1:16" ht="22.5" customHeight="1">
      <c r="A510" s="370"/>
      <c r="B510" s="410"/>
      <c r="C510" s="394"/>
      <c r="D510" s="407" t="s">
        <v>429</v>
      </c>
      <c r="E510" s="370"/>
      <c r="F510" s="374"/>
      <c r="G510" s="375"/>
      <c r="H510" s="408"/>
      <c r="I510" s="375"/>
      <c r="J510" s="408"/>
      <c r="K510" s="408"/>
      <c r="M510" s="337"/>
      <c r="N510" s="337"/>
      <c r="O510" s="364"/>
      <c r="P510" s="364"/>
    </row>
    <row r="511" spans="1:16" ht="22.15" customHeight="1">
      <c r="A511" s="370"/>
      <c r="B511" s="410"/>
      <c r="C511" s="394"/>
      <c r="D511" s="407"/>
      <c r="E511" s="370"/>
      <c r="F511" s="374"/>
      <c r="G511" s="375"/>
      <c r="H511" s="408"/>
      <c r="I511" s="376"/>
      <c r="J511" s="408"/>
      <c r="K511" s="408"/>
      <c r="M511" s="337"/>
      <c r="N511" s="337"/>
      <c r="O511" s="364"/>
      <c r="P511" s="364"/>
    </row>
    <row r="512" spans="1:16" ht="22.5" customHeight="1">
      <c r="A512" s="370"/>
      <c r="B512" s="288"/>
      <c r="C512" s="411" t="s">
        <v>430</v>
      </c>
      <c r="D512" s="407"/>
      <c r="E512" s="370"/>
      <c r="F512" s="374"/>
      <c r="G512" s="375"/>
      <c r="H512" s="408"/>
      <c r="I512" s="376"/>
      <c r="J512" s="408"/>
      <c r="K512" s="408"/>
      <c r="M512" s="337"/>
      <c r="N512" s="337"/>
      <c r="O512" s="364"/>
      <c r="P512" s="364"/>
    </row>
    <row r="513" spans="1:16" ht="22.5" customHeight="1">
      <c r="A513" s="274">
        <v>1</v>
      </c>
      <c r="B513" s="283" t="s">
        <v>273</v>
      </c>
      <c r="C513" s="282"/>
      <c r="D513" s="303"/>
      <c r="E513" s="274"/>
      <c r="F513" s="304"/>
      <c r="G513" s="286"/>
      <c r="H513" s="301"/>
      <c r="I513" s="287"/>
      <c r="J513" s="301"/>
      <c r="K513" s="301"/>
      <c r="M513" s="337"/>
      <c r="N513" s="337"/>
      <c r="O513" s="364"/>
      <c r="P513" s="364"/>
    </row>
    <row r="514" spans="1:16" ht="22.5" customHeight="1">
      <c r="A514" s="274"/>
      <c r="B514" s="312" t="s">
        <v>23</v>
      </c>
      <c r="C514" s="284" t="s">
        <v>274</v>
      </c>
      <c r="D514" s="311"/>
      <c r="E514" s="274" t="s">
        <v>12</v>
      </c>
      <c r="F514" s="304">
        <v>110</v>
      </c>
      <c r="G514" s="286"/>
      <c r="H514" s="286"/>
      <c r="I514" s="287"/>
      <c r="J514" s="286"/>
      <c r="K514" s="286"/>
      <c r="M514" s="337"/>
      <c r="N514" s="337">
        <f>SUM(K514/2)</f>
        <v>0</v>
      </c>
      <c r="O514" s="364">
        <v>24750</v>
      </c>
      <c r="P514" s="364"/>
    </row>
    <row r="515" spans="1:16" ht="22.5" customHeight="1">
      <c r="A515" s="274"/>
      <c r="B515" s="312" t="s">
        <v>23</v>
      </c>
      <c r="C515" s="284" t="s">
        <v>275</v>
      </c>
      <c r="D515" s="311"/>
      <c r="E515" s="274" t="s">
        <v>22</v>
      </c>
      <c r="F515" s="304">
        <v>35</v>
      </c>
      <c r="G515" s="286"/>
      <c r="H515" s="286"/>
      <c r="I515" s="287"/>
      <c r="J515" s="286"/>
      <c r="K515" s="286"/>
      <c r="M515" s="337"/>
      <c r="N515" s="337"/>
      <c r="O515" s="364">
        <f>+K515</f>
        <v>0</v>
      </c>
      <c r="P515" s="364"/>
    </row>
    <row r="516" spans="1:16" ht="22.5" customHeight="1">
      <c r="A516" s="274">
        <v>2</v>
      </c>
      <c r="B516" s="283" t="s">
        <v>278</v>
      </c>
      <c r="C516" s="282"/>
      <c r="D516" s="303"/>
      <c r="E516" s="274"/>
      <c r="F516" s="304"/>
      <c r="G516" s="286"/>
      <c r="H516" s="301"/>
      <c r="I516" s="287"/>
      <c r="J516" s="301"/>
      <c r="K516" s="301"/>
      <c r="M516" s="337"/>
      <c r="N516" s="337"/>
      <c r="O516" s="364"/>
      <c r="P516" s="364"/>
    </row>
    <row r="517" spans="1:16" ht="22.5" customHeight="1">
      <c r="A517" s="274"/>
      <c r="B517" s="312" t="s">
        <v>23</v>
      </c>
      <c r="C517" s="284" t="s">
        <v>279</v>
      </c>
      <c r="D517" s="311"/>
      <c r="E517" s="274" t="s">
        <v>21</v>
      </c>
      <c r="F517" s="304">
        <v>1</v>
      </c>
      <c r="G517" s="286"/>
      <c r="H517" s="286"/>
      <c r="I517" s="287"/>
      <c r="J517" s="286"/>
      <c r="K517" s="286"/>
      <c r="M517" s="337"/>
      <c r="N517" s="337">
        <f>SUM(K517/2)</f>
        <v>0</v>
      </c>
      <c r="O517" s="364">
        <f>SUM(K517/2)</f>
        <v>0</v>
      </c>
      <c r="P517" s="364"/>
    </row>
    <row r="518" spans="1:16" ht="22.5" customHeight="1">
      <c r="A518" s="274"/>
      <c r="B518" s="312" t="s">
        <v>23</v>
      </c>
      <c r="C518" s="284" t="s">
        <v>280</v>
      </c>
      <c r="D518" s="311"/>
      <c r="E518" s="274" t="s">
        <v>21</v>
      </c>
      <c r="F518" s="304">
        <v>1</v>
      </c>
      <c r="G518" s="286"/>
      <c r="H518" s="286"/>
      <c r="I518" s="287"/>
      <c r="J518" s="286"/>
      <c r="K518" s="286"/>
      <c r="M518" s="337"/>
      <c r="N518" s="337">
        <f t="shared" ref="N518:N523" si="32">SUM(K518/2)</f>
        <v>0</v>
      </c>
      <c r="O518" s="364">
        <f t="shared" ref="O518:O523" si="33">SUM(K518/2)</f>
        <v>0</v>
      </c>
      <c r="P518" s="364"/>
    </row>
    <row r="519" spans="1:16" ht="22.5" customHeight="1">
      <c r="A519" s="274"/>
      <c r="B519" s="312" t="s">
        <v>23</v>
      </c>
      <c r="C519" s="284" t="s">
        <v>281</v>
      </c>
      <c r="D519" s="311"/>
      <c r="E519" s="274" t="s">
        <v>21</v>
      </c>
      <c r="F519" s="304">
        <v>1</v>
      </c>
      <c r="G519" s="286"/>
      <c r="H519" s="286"/>
      <c r="I519" s="287"/>
      <c r="J519" s="286"/>
      <c r="K519" s="286"/>
      <c r="M519" s="337"/>
      <c r="N519" s="337">
        <f t="shared" si="32"/>
        <v>0</v>
      </c>
      <c r="O519" s="364">
        <f t="shared" si="33"/>
        <v>0</v>
      </c>
      <c r="P519" s="364"/>
    </row>
    <row r="520" spans="1:16" ht="22.5" customHeight="1">
      <c r="A520" s="274"/>
      <c r="B520" s="312" t="s">
        <v>23</v>
      </c>
      <c r="C520" s="284" t="s">
        <v>283</v>
      </c>
      <c r="D520" s="311"/>
      <c r="E520" s="274"/>
      <c r="F520" s="304"/>
      <c r="G520" s="286"/>
      <c r="H520" s="286"/>
      <c r="I520" s="287"/>
      <c r="J520" s="286"/>
      <c r="K520" s="286"/>
      <c r="M520" s="337"/>
      <c r="N520" s="337">
        <f t="shared" si="32"/>
        <v>0</v>
      </c>
      <c r="O520" s="364">
        <f t="shared" si="33"/>
        <v>0</v>
      </c>
      <c r="P520" s="364"/>
    </row>
    <row r="521" spans="1:16" ht="22.5" customHeight="1">
      <c r="A521" s="274"/>
      <c r="B521" s="312"/>
      <c r="C521" s="284" t="s">
        <v>284</v>
      </c>
      <c r="D521" s="311"/>
      <c r="E521" s="274" t="s">
        <v>21</v>
      </c>
      <c r="F521" s="304">
        <v>2</v>
      </c>
      <c r="G521" s="286"/>
      <c r="H521" s="286"/>
      <c r="I521" s="287"/>
      <c r="J521" s="286"/>
      <c r="K521" s="286"/>
      <c r="M521" s="337"/>
      <c r="N521" s="337">
        <f t="shared" si="32"/>
        <v>0</v>
      </c>
      <c r="O521" s="364">
        <f t="shared" si="33"/>
        <v>0</v>
      </c>
      <c r="P521" s="364"/>
    </row>
    <row r="522" spans="1:16" ht="22.5" customHeight="1">
      <c r="A522" s="274"/>
      <c r="B522" s="312" t="s">
        <v>23</v>
      </c>
      <c r="C522" s="284" t="s">
        <v>486</v>
      </c>
      <c r="D522" s="311"/>
      <c r="E522" s="274" t="s">
        <v>21</v>
      </c>
      <c r="F522" s="304">
        <v>1</v>
      </c>
      <c r="G522" s="286"/>
      <c r="H522" s="286"/>
      <c r="I522" s="287"/>
      <c r="J522" s="286"/>
      <c r="K522" s="286"/>
      <c r="M522" s="337"/>
      <c r="N522" s="337">
        <f t="shared" si="32"/>
        <v>0</v>
      </c>
      <c r="O522" s="364">
        <f t="shared" si="33"/>
        <v>0</v>
      </c>
      <c r="P522" s="364"/>
    </row>
    <row r="523" spans="1:16" ht="22.5" customHeight="1">
      <c r="A523" s="274"/>
      <c r="B523" s="312" t="s">
        <v>23</v>
      </c>
      <c r="C523" s="284" t="s">
        <v>282</v>
      </c>
      <c r="D523" s="311"/>
      <c r="E523" s="274" t="s">
        <v>21</v>
      </c>
      <c r="F523" s="304">
        <v>1</v>
      </c>
      <c r="G523" s="286"/>
      <c r="H523" s="286"/>
      <c r="I523" s="287"/>
      <c r="J523" s="286"/>
      <c r="K523" s="286"/>
      <c r="M523" s="337"/>
      <c r="N523" s="337">
        <f t="shared" si="32"/>
        <v>0</v>
      </c>
      <c r="O523" s="364">
        <f t="shared" si="33"/>
        <v>0</v>
      </c>
      <c r="P523" s="364"/>
    </row>
    <row r="524" spans="1:16" ht="22.5" customHeight="1">
      <c r="A524" s="274"/>
      <c r="B524" s="312" t="s">
        <v>23</v>
      </c>
      <c r="C524" s="284" t="s">
        <v>276</v>
      </c>
      <c r="D524" s="311"/>
      <c r="E524" s="274" t="s">
        <v>22</v>
      </c>
      <c r="F524" s="304">
        <v>2</v>
      </c>
      <c r="G524" s="286"/>
      <c r="H524" s="286"/>
      <c r="I524" s="287"/>
      <c r="J524" s="286"/>
      <c r="K524" s="286"/>
      <c r="M524" s="337"/>
      <c r="N524" s="337"/>
      <c r="O524" s="364">
        <f>+K524</f>
        <v>0</v>
      </c>
      <c r="P524" s="364"/>
    </row>
    <row r="525" spans="1:16" ht="22.5" customHeight="1">
      <c r="A525" s="274">
        <v>3</v>
      </c>
      <c r="B525" s="283" t="s">
        <v>285</v>
      </c>
      <c r="C525" s="282"/>
      <c r="D525" s="303"/>
      <c r="E525" s="274"/>
      <c r="F525" s="304"/>
      <c r="G525" s="286"/>
      <c r="H525" s="286"/>
      <c r="I525" s="287"/>
      <c r="J525" s="286"/>
      <c r="K525" s="286"/>
      <c r="M525" s="337"/>
      <c r="N525" s="337"/>
      <c r="O525" s="364"/>
      <c r="P525" s="364"/>
    </row>
    <row r="526" spans="1:16" ht="22.5" customHeight="1">
      <c r="A526" s="274"/>
      <c r="B526" s="312" t="s">
        <v>23</v>
      </c>
      <c r="C526" s="284" t="s">
        <v>279</v>
      </c>
      <c r="D526" s="311"/>
      <c r="E526" s="274" t="s">
        <v>21</v>
      </c>
      <c r="F526" s="304">
        <v>1</v>
      </c>
      <c r="G526" s="286"/>
      <c r="H526" s="286"/>
      <c r="I526" s="287"/>
      <c r="J526" s="286"/>
      <c r="K526" s="286"/>
      <c r="M526" s="337"/>
      <c r="N526" s="337">
        <f t="shared" ref="N526" si="34">SUM(K526/2)</f>
        <v>0</v>
      </c>
      <c r="O526" s="364">
        <f t="shared" ref="O526:O532" si="35">SUM(K526/2)</f>
        <v>0</v>
      </c>
      <c r="P526" s="364"/>
    </row>
    <row r="527" spans="1:16" ht="22.5" customHeight="1">
      <c r="A527" s="274"/>
      <c r="B527" s="312" t="s">
        <v>23</v>
      </c>
      <c r="C527" s="284" t="s">
        <v>286</v>
      </c>
      <c r="D527" s="311"/>
      <c r="E527" s="274"/>
      <c r="F527" s="304"/>
      <c r="G527" s="286"/>
      <c r="H527" s="286"/>
      <c r="I527" s="287"/>
      <c r="J527" s="286"/>
      <c r="K527" s="286"/>
      <c r="M527" s="337"/>
      <c r="N527" s="337">
        <f t="shared" ref="N527:N532" si="36">SUM(K527/2)</f>
        <v>0</v>
      </c>
      <c r="O527" s="364">
        <f t="shared" si="35"/>
        <v>0</v>
      </c>
      <c r="P527" s="364"/>
    </row>
    <row r="528" spans="1:16" ht="22.5" customHeight="1">
      <c r="A528" s="274"/>
      <c r="B528" s="312"/>
      <c r="C528" s="284" t="s">
        <v>287</v>
      </c>
      <c r="D528" s="311"/>
      <c r="E528" s="274" t="s">
        <v>21</v>
      </c>
      <c r="F528" s="304">
        <v>1</v>
      </c>
      <c r="G528" s="286"/>
      <c r="H528" s="286"/>
      <c r="I528" s="287"/>
      <c r="J528" s="286"/>
      <c r="K528" s="286"/>
      <c r="M528" s="337"/>
      <c r="N528" s="337">
        <f t="shared" si="36"/>
        <v>0</v>
      </c>
      <c r="O528" s="364">
        <f t="shared" si="35"/>
        <v>0</v>
      </c>
      <c r="P528" s="364"/>
    </row>
    <row r="529" spans="1:16" ht="22.5" customHeight="1">
      <c r="A529" s="274"/>
      <c r="B529" s="312" t="s">
        <v>23</v>
      </c>
      <c r="C529" s="284" t="s">
        <v>281</v>
      </c>
      <c r="D529" s="311"/>
      <c r="E529" s="274" t="s">
        <v>21</v>
      </c>
      <c r="F529" s="304">
        <v>1</v>
      </c>
      <c r="G529" s="286"/>
      <c r="H529" s="286"/>
      <c r="I529" s="287"/>
      <c r="J529" s="286"/>
      <c r="K529" s="286"/>
      <c r="M529" s="337"/>
      <c r="N529" s="337">
        <f t="shared" si="36"/>
        <v>0</v>
      </c>
      <c r="O529" s="364">
        <f t="shared" si="35"/>
        <v>0</v>
      </c>
      <c r="P529" s="364"/>
    </row>
    <row r="530" spans="1:16" ht="22.5" customHeight="1">
      <c r="A530" s="274"/>
      <c r="B530" s="312" t="s">
        <v>23</v>
      </c>
      <c r="C530" s="284" t="s">
        <v>270</v>
      </c>
      <c r="D530" s="311"/>
      <c r="E530" s="274" t="s">
        <v>21</v>
      </c>
      <c r="F530" s="304">
        <v>1</v>
      </c>
      <c r="G530" s="286"/>
      <c r="H530" s="286"/>
      <c r="I530" s="287"/>
      <c r="J530" s="286"/>
      <c r="K530" s="286"/>
      <c r="M530" s="337"/>
      <c r="N530" s="337">
        <f t="shared" si="36"/>
        <v>0</v>
      </c>
      <c r="O530" s="364">
        <f t="shared" si="35"/>
        <v>0</v>
      </c>
      <c r="P530" s="364"/>
    </row>
    <row r="531" spans="1:16" ht="22.5" customHeight="1">
      <c r="A531" s="298">
        <v>4</v>
      </c>
      <c r="B531" s="283" t="s">
        <v>288</v>
      </c>
      <c r="C531" s="284"/>
      <c r="D531" s="311"/>
      <c r="E531" s="274"/>
      <c r="F531" s="304"/>
      <c r="G531" s="286"/>
      <c r="H531" s="286"/>
      <c r="I531" s="287"/>
      <c r="J531" s="286"/>
      <c r="K531" s="286"/>
      <c r="M531" s="337"/>
      <c r="N531" s="337">
        <f t="shared" si="36"/>
        <v>0</v>
      </c>
      <c r="O531" s="364">
        <f t="shared" si="35"/>
        <v>0</v>
      </c>
      <c r="P531" s="364"/>
    </row>
    <row r="532" spans="1:16" ht="22.5" customHeight="1">
      <c r="A532" s="274"/>
      <c r="B532" s="312" t="s">
        <v>23</v>
      </c>
      <c r="C532" s="284" t="s">
        <v>279</v>
      </c>
      <c r="D532" s="311"/>
      <c r="E532" s="274" t="s">
        <v>21</v>
      </c>
      <c r="F532" s="304">
        <v>1</v>
      </c>
      <c r="G532" s="286"/>
      <c r="H532" s="286"/>
      <c r="I532" s="287"/>
      <c r="J532" s="286"/>
      <c r="K532" s="286"/>
      <c r="M532" s="337"/>
      <c r="N532" s="337">
        <f t="shared" si="36"/>
        <v>0</v>
      </c>
      <c r="O532" s="364">
        <f t="shared" si="35"/>
        <v>0</v>
      </c>
      <c r="P532" s="364"/>
    </row>
    <row r="533" spans="1:16" ht="22.5" customHeight="1">
      <c r="A533" s="274"/>
      <c r="B533" s="312" t="s">
        <v>23</v>
      </c>
      <c r="C533" s="284" t="s">
        <v>483</v>
      </c>
      <c r="D533" s="311"/>
      <c r="E533" s="274"/>
      <c r="F533" s="304"/>
      <c r="G533" s="286"/>
      <c r="H533" s="286"/>
      <c r="I533" s="287"/>
      <c r="J533" s="286"/>
      <c r="K533" s="286"/>
      <c r="M533" s="337"/>
      <c r="N533" s="337"/>
      <c r="O533" s="364"/>
      <c r="P533" s="364"/>
    </row>
    <row r="534" spans="1:16" ht="22.5" customHeight="1">
      <c r="A534" s="274"/>
      <c r="B534" s="312" t="s">
        <v>23</v>
      </c>
      <c r="C534" s="284" t="s">
        <v>290</v>
      </c>
      <c r="D534" s="311"/>
      <c r="E534" s="274" t="s">
        <v>22</v>
      </c>
      <c r="F534" s="304">
        <v>10</v>
      </c>
      <c r="G534" s="286"/>
      <c r="H534" s="286"/>
      <c r="I534" s="287"/>
      <c r="J534" s="286"/>
      <c r="K534" s="286"/>
      <c r="M534" s="337"/>
      <c r="N534" s="337"/>
      <c r="O534" s="364">
        <f>+K534</f>
        <v>0</v>
      </c>
      <c r="P534" s="364"/>
    </row>
    <row r="535" spans="1:16" ht="22.5" customHeight="1">
      <c r="A535" s="298">
        <v>5</v>
      </c>
      <c r="B535" s="283" t="s">
        <v>291</v>
      </c>
      <c r="C535" s="282"/>
      <c r="D535" s="303"/>
      <c r="E535" s="274"/>
      <c r="F535" s="304"/>
      <c r="G535" s="286"/>
      <c r="H535" s="286"/>
      <c r="I535" s="287"/>
      <c r="J535" s="286"/>
      <c r="K535" s="286"/>
      <c r="M535" s="337"/>
      <c r="N535" s="337"/>
      <c r="O535" s="364"/>
      <c r="P535" s="364"/>
    </row>
    <row r="536" spans="1:16" ht="22.5" customHeight="1">
      <c r="A536" s="274"/>
      <c r="B536" s="312" t="s">
        <v>23</v>
      </c>
      <c r="C536" s="284" t="s">
        <v>279</v>
      </c>
      <c r="D536" s="311"/>
      <c r="E536" s="274" t="s">
        <v>21</v>
      </c>
      <c r="F536" s="304">
        <v>1</v>
      </c>
      <c r="G536" s="286"/>
      <c r="H536" s="286"/>
      <c r="I536" s="287"/>
      <c r="J536" s="286"/>
      <c r="K536" s="286"/>
      <c r="M536" s="337"/>
      <c r="N536" s="337">
        <f t="shared" ref="N536:N543" si="37">SUM(K536/2)</f>
        <v>0</v>
      </c>
      <c r="O536" s="364">
        <f t="shared" ref="O536:O543" si="38">SUM(K536/2)</f>
        <v>0</v>
      </c>
      <c r="P536" s="364"/>
    </row>
    <row r="537" spans="1:16" ht="22.5" customHeight="1">
      <c r="A537" s="274"/>
      <c r="B537" s="312" t="s">
        <v>23</v>
      </c>
      <c r="C537" s="284" t="s">
        <v>292</v>
      </c>
      <c r="D537" s="311"/>
      <c r="E537" s="274"/>
      <c r="F537" s="304"/>
      <c r="G537" s="286"/>
      <c r="H537" s="286"/>
      <c r="I537" s="287"/>
      <c r="J537" s="286"/>
      <c r="K537" s="286"/>
      <c r="M537" s="337"/>
      <c r="N537" s="337">
        <f t="shared" si="37"/>
        <v>0</v>
      </c>
      <c r="O537" s="364">
        <f t="shared" si="38"/>
        <v>0</v>
      </c>
      <c r="P537" s="364"/>
    </row>
    <row r="538" spans="1:16" ht="22.5" customHeight="1">
      <c r="A538" s="274"/>
      <c r="B538" s="312"/>
      <c r="C538" s="284" t="s">
        <v>293</v>
      </c>
      <c r="D538" s="311"/>
      <c r="E538" s="274" t="s">
        <v>21</v>
      </c>
      <c r="F538" s="304">
        <v>1</v>
      </c>
      <c r="G538" s="286"/>
      <c r="H538" s="286"/>
      <c r="I538" s="287"/>
      <c r="J538" s="286"/>
      <c r="K538" s="286"/>
      <c r="M538" s="337"/>
      <c r="N538" s="337">
        <f t="shared" si="37"/>
        <v>0</v>
      </c>
      <c r="O538" s="364">
        <f t="shared" si="38"/>
        <v>0</v>
      </c>
      <c r="P538" s="364"/>
    </row>
    <row r="539" spans="1:16" ht="22.5" customHeight="1">
      <c r="A539" s="274"/>
      <c r="B539" s="312" t="s">
        <v>23</v>
      </c>
      <c r="C539" s="284" t="s">
        <v>483</v>
      </c>
      <c r="D539" s="311"/>
      <c r="E539" s="274"/>
      <c r="F539" s="304"/>
      <c r="G539" s="286"/>
      <c r="H539" s="286"/>
      <c r="I539" s="287"/>
      <c r="J539" s="286"/>
      <c r="K539" s="286"/>
      <c r="M539" s="337"/>
      <c r="N539" s="337">
        <f t="shared" si="37"/>
        <v>0</v>
      </c>
      <c r="O539" s="364">
        <f t="shared" si="38"/>
        <v>0</v>
      </c>
      <c r="P539" s="364"/>
    </row>
    <row r="540" spans="1:16" ht="22.5" customHeight="1">
      <c r="A540" s="274"/>
      <c r="B540" s="312" t="s">
        <v>23</v>
      </c>
      <c r="C540" s="284" t="s">
        <v>294</v>
      </c>
      <c r="D540" s="311"/>
      <c r="E540" s="274"/>
      <c r="F540" s="304"/>
      <c r="G540" s="286"/>
      <c r="H540" s="286"/>
      <c r="I540" s="287"/>
      <c r="J540" s="286"/>
      <c r="K540" s="286"/>
      <c r="M540" s="337"/>
      <c r="N540" s="337">
        <f t="shared" si="37"/>
        <v>0</v>
      </c>
      <c r="O540" s="364">
        <f t="shared" si="38"/>
        <v>0</v>
      </c>
      <c r="P540" s="364"/>
    </row>
    <row r="541" spans="1:16" ht="22.5" customHeight="1">
      <c r="A541" s="274"/>
      <c r="B541" s="312"/>
      <c r="C541" s="284" t="s">
        <v>295</v>
      </c>
      <c r="D541" s="311"/>
      <c r="E541" s="274" t="s">
        <v>21</v>
      </c>
      <c r="F541" s="304">
        <v>1</v>
      </c>
      <c r="G541" s="286"/>
      <c r="H541" s="286"/>
      <c r="I541" s="287"/>
      <c r="J541" s="286"/>
      <c r="K541" s="286"/>
      <c r="M541" s="337"/>
      <c r="N541" s="337">
        <f t="shared" si="37"/>
        <v>0</v>
      </c>
      <c r="O541" s="364">
        <f t="shared" si="38"/>
        <v>0</v>
      </c>
      <c r="P541" s="364"/>
    </row>
    <row r="542" spans="1:16" ht="22.5" customHeight="1">
      <c r="A542" s="274"/>
      <c r="B542" s="312" t="s">
        <v>23</v>
      </c>
      <c r="C542" s="284" t="s">
        <v>296</v>
      </c>
      <c r="D542" s="311"/>
      <c r="E542" s="274"/>
      <c r="F542" s="304"/>
      <c r="G542" s="286"/>
      <c r="H542" s="286"/>
      <c r="I542" s="287"/>
      <c r="J542" s="286"/>
      <c r="K542" s="286"/>
      <c r="M542" s="337"/>
      <c r="N542" s="337">
        <f t="shared" si="37"/>
        <v>0</v>
      </c>
      <c r="O542" s="364">
        <f t="shared" si="38"/>
        <v>0</v>
      </c>
      <c r="P542" s="364"/>
    </row>
    <row r="543" spans="1:16" ht="22.5" customHeight="1">
      <c r="A543" s="274"/>
      <c r="B543" s="312"/>
      <c r="C543" s="284" t="s">
        <v>297</v>
      </c>
      <c r="D543" s="311"/>
      <c r="E543" s="274" t="s">
        <v>21</v>
      </c>
      <c r="F543" s="304">
        <v>1</v>
      </c>
      <c r="G543" s="286"/>
      <c r="H543" s="286"/>
      <c r="I543" s="287"/>
      <c r="J543" s="286"/>
      <c r="K543" s="286"/>
      <c r="M543" s="337"/>
      <c r="N543" s="337">
        <f t="shared" si="37"/>
        <v>0</v>
      </c>
      <c r="O543" s="364">
        <f t="shared" si="38"/>
        <v>0</v>
      </c>
      <c r="P543" s="364"/>
    </row>
    <row r="544" spans="1:16" ht="22.5" customHeight="1">
      <c r="A544" s="274"/>
      <c r="B544" s="312" t="s">
        <v>23</v>
      </c>
      <c r="C544" s="284" t="s">
        <v>277</v>
      </c>
      <c r="D544" s="311"/>
      <c r="E544" s="274" t="s">
        <v>22</v>
      </c>
      <c r="F544" s="304">
        <v>12</v>
      </c>
      <c r="G544" s="286"/>
      <c r="H544" s="286"/>
      <c r="I544" s="287"/>
      <c r="J544" s="286"/>
      <c r="K544" s="286"/>
      <c r="M544" s="337"/>
      <c r="N544" s="337"/>
      <c r="O544" s="364">
        <f>+K544</f>
        <v>0</v>
      </c>
      <c r="P544" s="364"/>
    </row>
    <row r="545" spans="1:16" ht="22.5" customHeight="1">
      <c r="A545" s="274">
        <v>6</v>
      </c>
      <c r="B545" s="283" t="s">
        <v>299</v>
      </c>
      <c r="C545" s="282"/>
      <c r="D545" s="303"/>
      <c r="E545" s="274"/>
      <c r="F545" s="304"/>
      <c r="G545" s="286"/>
      <c r="H545" s="286"/>
      <c r="I545" s="287"/>
      <c r="J545" s="286"/>
      <c r="K545" s="286"/>
      <c r="M545" s="337"/>
      <c r="N545" s="337"/>
      <c r="O545" s="364"/>
      <c r="P545" s="364"/>
    </row>
    <row r="546" spans="1:16" ht="22.5" customHeight="1">
      <c r="A546" s="274"/>
      <c r="B546" s="312" t="s">
        <v>23</v>
      </c>
      <c r="C546" s="284" t="s">
        <v>484</v>
      </c>
      <c r="D546" s="303"/>
      <c r="E546" s="274"/>
      <c r="F546" s="304"/>
      <c r="G546" s="286"/>
      <c r="H546" s="286"/>
      <c r="I546" s="287"/>
      <c r="J546" s="286"/>
      <c r="K546" s="286"/>
      <c r="M546" s="337"/>
      <c r="N546" s="337"/>
      <c r="O546" s="364"/>
      <c r="P546" s="364"/>
    </row>
    <row r="547" spans="1:16" ht="22.5" customHeight="1">
      <c r="A547" s="274"/>
      <c r="B547" s="312" t="s">
        <v>23</v>
      </c>
      <c r="C547" s="284" t="s">
        <v>301</v>
      </c>
      <c r="D547" s="303"/>
      <c r="E547" s="274"/>
      <c r="F547" s="304"/>
      <c r="G547" s="286"/>
      <c r="H547" s="286"/>
      <c r="I547" s="287"/>
      <c r="J547" s="286"/>
      <c r="K547" s="286"/>
      <c r="M547" s="337"/>
      <c r="N547" s="337"/>
      <c r="O547" s="364"/>
      <c r="P547" s="364"/>
    </row>
    <row r="548" spans="1:16" ht="22.5" customHeight="1">
      <c r="A548" s="274"/>
      <c r="B548" s="312"/>
      <c r="C548" s="284" t="s">
        <v>302</v>
      </c>
      <c r="D548" s="303"/>
      <c r="E548" s="274" t="s">
        <v>21</v>
      </c>
      <c r="F548" s="304">
        <v>4</v>
      </c>
      <c r="G548" s="286"/>
      <c r="H548" s="286"/>
      <c r="I548" s="287"/>
      <c r="J548" s="286"/>
      <c r="K548" s="286"/>
      <c r="M548" s="337"/>
      <c r="N548" s="337">
        <f t="shared" ref="N548" si="39">SUM(K548/2)</f>
        <v>0</v>
      </c>
      <c r="O548" s="364">
        <f t="shared" ref="O548" si="40">SUM(K548/2)</f>
        <v>0</v>
      </c>
      <c r="P548" s="364"/>
    </row>
    <row r="549" spans="1:16" ht="22.5" customHeight="1">
      <c r="A549" s="274"/>
      <c r="B549" s="312" t="s">
        <v>23</v>
      </c>
      <c r="C549" s="284" t="s">
        <v>277</v>
      </c>
      <c r="D549" s="303"/>
      <c r="E549" s="274" t="s">
        <v>22</v>
      </c>
      <c r="F549" s="304">
        <v>48</v>
      </c>
      <c r="G549" s="286"/>
      <c r="H549" s="286"/>
      <c r="I549" s="287"/>
      <c r="J549" s="286"/>
      <c r="K549" s="286"/>
      <c r="M549" s="337"/>
      <c r="N549" s="337"/>
      <c r="O549" s="364">
        <f>+K549</f>
        <v>0</v>
      </c>
      <c r="P549" s="364"/>
    </row>
    <row r="550" spans="1:16" ht="22.5" customHeight="1">
      <c r="A550" s="274">
        <v>7</v>
      </c>
      <c r="B550" s="283" t="s">
        <v>303</v>
      </c>
      <c r="C550" s="282"/>
      <c r="D550" s="303"/>
      <c r="E550" s="274"/>
      <c r="F550" s="304"/>
      <c r="G550" s="286"/>
      <c r="H550" s="286"/>
      <c r="I550" s="287"/>
      <c r="J550" s="286"/>
      <c r="K550" s="286"/>
      <c r="M550" s="337"/>
      <c r="N550" s="337"/>
      <c r="O550" s="364"/>
      <c r="P550" s="364"/>
    </row>
    <row r="551" spans="1:16" ht="22.5" customHeight="1">
      <c r="A551" s="274"/>
      <c r="B551" s="306" t="s">
        <v>23</v>
      </c>
      <c r="C551" s="284" t="s">
        <v>484</v>
      </c>
      <c r="D551" s="311"/>
      <c r="E551" s="274"/>
      <c r="F551" s="304"/>
      <c r="G551" s="286"/>
      <c r="H551" s="286"/>
      <c r="I551" s="287"/>
      <c r="J551" s="286"/>
      <c r="K551" s="286"/>
      <c r="M551" s="337"/>
      <c r="N551" s="337"/>
      <c r="O551" s="364"/>
      <c r="P551" s="364"/>
    </row>
    <row r="552" spans="1:16" ht="22.5" customHeight="1">
      <c r="A552" s="274"/>
      <c r="B552" s="306" t="s">
        <v>23</v>
      </c>
      <c r="C552" s="284" t="s">
        <v>304</v>
      </c>
      <c r="D552" s="311"/>
      <c r="E552" s="274" t="s">
        <v>22</v>
      </c>
      <c r="F552" s="304">
        <v>12</v>
      </c>
      <c r="G552" s="286"/>
      <c r="H552" s="286"/>
      <c r="I552" s="287"/>
      <c r="J552" s="286"/>
      <c r="K552" s="286"/>
      <c r="M552" s="337"/>
      <c r="N552" s="337"/>
      <c r="O552" s="364">
        <f>+K552</f>
        <v>0</v>
      </c>
      <c r="P552" s="364"/>
    </row>
    <row r="553" spans="1:16" ht="22.5" customHeight="1">
      <c r="A553" s="274">
        <v>8</v>
      </c>
      <c r="B553" s="283" t="s">
        <v>305</v>
      </c>
      <c r="C553" s="282"/>
      <c r="D553" s="303"/>
      <c r="E553" s="274"/>
      <c r="F553" s="304"/>
      <c r="G553" s="286"/>
      <c r="H553" s="286"/>
      <c r="I553" s="287"/>
      <c r="J553" s="286"/>
      <c r="K553" s="286"/>
      <c r="M553" s="337"/>
      <c r="N553" s="337"/>
      <c r="O553" s="364"/>
      <c r="P553" s="364"/>
    </row>
    <row r="554" spans="1:16" ht="22.5" customHeight="1">
      <c r="A554" s="274"/>
      <c r="B554" s="312" t="s">
        <v>23</v>
      </c>
      <c r="C554" s="284" t="s">
        <v>484</v>
      </c>
      <c r="D554" s="303"/>
      <c r="E554" s="274"/>
      <c r="F554" s="304"/>
      <c r="G554" s="286"/>
      <c r="H554" s="286"/>
      <c r="I554" s="287"/>
      <c r="J554" s="286"/>
      <c r="K554" s="286"/>
      <c r="M554" s="337"/>
      <c r="N554" s="364"/>
      <c r="O554" s="364"/>
      <c r="P554" s="364"/>
    </row>
    <row r="555" spans="1:16" ht="22.5" customHeight="1">
      <c r="A555" s="274"/>
      <c r="B555" s="312" t="s">
        <v>23</v>
      </c>
      <c r="C555" s="284" t="s">
        <v>269</v>
      </c>
      <c r="D555" s="303"/>
      <c r="E555" s="274" t="s">
        <v>12</v>
      </c>
      <c r="F555" s="304">
        <v>3</v>
      </c>
      <c r="G555" s="286"/>
      <c r="H555" s="286"/>
      <c r="I555" s="287"/>
      <c r="J555" s="286"/>
      <c r="K555" s="286"/>
      <c r="M555" s="337"/>
      <c r="N555" s="337">
        <f t="shared" ref="N555" si="41">SUM(K555/2)</f>
        <v>0</v>
      </c>
      <c r="O555" s="364">
        <f t="shared" ref="O555" si="42">SUM(K555/2)</f>
        <v>0</v>
      </c>
      <c r="P555" s="364"/>
    </row>
    <row r="556" spans="1:16" ht="22.5" customHeight="1">
      <c r="A556" s="274"/>
      <c r="B556" s="312" t="s">
        <v>23</v>
      </c>
      <c r="C556" s="284" t="s">
        <v>304</v>
      </c>
      <c r="D556" s="303"/>
      <c r="E556" s="274" t="s">
        <v>22</v>
      </c>
      <c r="F556" s="304">
        <v>12</v>
      </c>
      <c r="G556" s="286"/>
      <c r="H556" s="286"/>
      <c r="I556" s="287"/>
      <c r="J556" s="286"/>
      <c r="K556" s="286"/>
      <c r="M556" s="337"/>
      <c r="N556" s="337"/>
      <c r="O556" s="364">
        <f>+K556</f>
        <v>0</v>
      </c>
      <c r="P556" s="364"/>
    </row>
    <row r="557" spans="1:16" ht="22.5" customHeight="1">
      <c r="A557" s="274">
        <v>9</v>
      </c>
      <c r="B557" s="283" t="s">
        <v>319</v>
      </c>
      <c r="C557" s="282"/>
      <c r="D557" s="303"/>
      <c r="E557" s="274"/>
      <c r="F557" s="304"/>
      <c r="G557" s="286"/>
      <c r="H557" s="286"/>
      <c r="I557" s="287"/>
      <c r="J557" s="286"/>
      <c r="K557" s="286"/>
      <c r="M557" s="337"/>
      <c r="N557" s="337"/>
      <c r="O557" s="364"/>
      <c r="P557" s="364"/>
    </row>
    <row r="558" spans="1:16" ht="22.5" customHeight="1">
      <c r="A558" s="274"/>
      <c r="B558" s="312" t="s">
        <v>23</v>
      </c>
      <c r="C558" s="284" t="s">
        <v>484</v>
      </c>
      <c r="D558" s="303"/>
      <c r="E558" s="274"/>
      <c r="F558" s="304"/>
      <c r="G558" s="286"/>
      <c r="H558" s="286"/>
      <c r="I558" s="287"/>
      <c r="J558" s="286"/>
      <c r="K558" s="286"/>
      <c r="M558" s="337"/>
      <c r="N558" s="337"/>
      <c r="O558" s="364"/>
      <c r="P558" s="364"/>
    </row>
    <row r="559" spans="1:16" ht="22.5" customHeight="1">
      <c r="A559" s="274"/>
      <c r="B559" s="312" t="s">
        <v>23</v>
      </c>
      <c r="C559" s="284" t="s">
        <v>306</v>
      </c>
      <c r="D559" s="303"/>
      <c r="E559" s="274"/>
      <c r="F559" s="304"/>
      <c r="G559" s="286"/>
      <c r="H559" s="286"/>
      <c r="I559" s="287"/>
      <c r="J559" s="286"/>
      <c r="K559" s="286"/>
      <c r="M559" s="337"/>
      <c r="N559" s="337"/>
      <c r="O559" s="364"/>
      <c r="P559" s="364"/>
    </row>
    <row r="560" spans="1:16" ht="22.5" customHeight="1">
      <c r="A560" s="274"/>
      <c r="B560" s="312"/>
      <c r="C560" s="284" t="s">
        <v>307</v>
      </c>
      <c r="D560" s="303"/>
      <c r="E560" s="274" t="s">
        <v>21</v>
      </c>
      <c r="F560" s="304">
        <v>2</v>
      </c>
      <c r="G560" s="286"/>
      <c r="H560" s="286"/>
      <c r="I560" s="287"/>
      <c r="J560" s="286"/>
      <c r="K560" s="286"/>
      <c r="M560" s="337"/>
      <c r="N560" s="337">
        <f t="shared" ref="N560" si="43">SUM(K560/2)</f>
        <v>0</v>
      </c>
      <c r="O560" s="364">
        <f t="shared" ref="O560" si="44">SUM(K560/2)</f>
        <v>0</v>
      </c>
      <c r="P560" s="364"/>
    </row>
    <row r="561" spans="1:16" ht="22.5" customHeight="1">
      <c r="A561" s="274"/>
      <c r="B561" s="312" t="s">
        <v>23</v>
      </c>
      <c r="C561" s="284" t="s">
        <v>277</v>
      </c>
      <c r="D561" s="303"/>
      <c r="E561" s="274" t="s">
        <v>22</v>
      </c>
      <c r="F561" s="304">
        <v>28</v>
      </c>
      <c r="G561" s="286"/>
      <c r="H561" s="286"/>
      <c r="I561" s="287"/>
      <c r="J561" s="286"/>
      <c r="K561" s="286"/>
      <c r="M561" s="337"/>
      <c r="N561" s="337"/>
      <c r="O561" s="364">
        <f>+K561</f>
        <v>0</v>
      </c>
      <c r="P561" s="364"/>
    </row>
    <row r="562" spans="1:16" ht="22.5" customHeight="1">
      <c r="A562" s="274">
        <v>10</v>
      </c>
      <c r="B562" s="283" t="s">
        <v>310</v>
      </c>
      <c r="C562" s="282"/>
      <c r="D562" s="303"/>
      <c r="E562" s="274"/>
      <c r="F562" s="304"/>
      <c r="G562" s="286"/>
      <c r="H562" s="286"/>
      <c r="I562" s="287"/>
      <c r="J562" s="286"/>
      <c r="K562" s="286"/>
      <c r="M562" s="337"/>
      <c r="N562" s="337"/>
      <c r="O562" s="364"/>
      <c r="P562" s="364"/>
    </row>
    <row r="563" spans="1:16" ht="22.5" customHeight="1">
      <c r="A563" s="274"/>
      <c r="B563" s="312" t="s">
        <v>23</v>
      </c>
      <c r="C563" s="284" t="s">
        <v>484</v>
      </c>
      <c r="D563" s="311"/>
      <c r="E563" s="274"/>
      <c r="F563" s="304"/>
      <c r="G563" s="286"/>
      <c r="H563" s="286"/>
      <c r="I563" s="287"/>
      <c r="J563" s="286"/>
      <c r="K563" s="286"/>
      <c r="M563" s="337"/>
      <c r="N563" s="364"/>
      <c r="O563" s="364"/>
      <c r="P563" s="364"/>
    </row>
    <row r="564" spans="1:16" ht="22.5" customHeight="1">
      <c r="A564" s="274"/>
      <c r="B564" s="312"/>
      <c r="C564" s="284" t="s">
        <v>308</v>
      </c>
      <c r="D564" s="311"/>
      <c r="E564" s="274" t="s">
        <v>21</v>
      </c>
      <c r="F564" s="304">
        <v>1</v>
      </c>
      <c r="G564" s="286"/>
      <c r="H564" s="286"/>
      <c r="I564" s="287"/>
      <c r="J564" s="286"/>
      <c r="K564" s="286"/>
      <c r="M564" s="337"/>
      <c r="N564" s="337">
        <f t="shared" ref="N564:N566" si="45">SUM(K564/2)</f>
        <v>0</v>
      </c>
      <c r="O564" s="364">
        <f t="shared" ref="O564:O566" si="46">SUM(K564/2)</f>
        <v>0</v>
      </c>
      <c r="P564" s="364"/>
    </row>
    <row r="565" spans="1:16" ht="22.5" customHeight="1">
      <c r="A565" s="274"/>
      <c r="B565" s="312" t="s">
        <v>23</v>
      </c>
      <c r="C565" s="284" t="s">
        <v>306</v>
      </c>
      <c r="D565" s="311"/>
      <c r="E565" s="274"/>
      <c r="F565" s="304"/>
      <c r="G565" s="286"/>
      <c r="H565" s="286"/>
      <c r="I565" s="287"/>
      <c r="J565" s="286"/>
      <c r="K565" s="286"/>
      <c r="M565" s="337"/>
      <c r="N565" s="337">
        <f t="shared" si="45"/>
        <v>0</v>
      </c>
      <c r="O565" s="364">
        <f t="shared" si="46"/>
        <v>0</v>
      </c>
      <c r="P565" s="364"/>
    </row>
    <row r="566" spans="1:16" ht="22.5" customHeight="1">
      <c r="A566" s="274"/>
      <c r="B566" s="312"/>
      <c r="C566" s="284" t="s">
        <v>307</v>
      </c>
      <c r="D566" s="311"/>
      <c r="E566" s="274" t="s">
        <v>21</v>
      </c>
      <c r="F566" s="304">
        <v>1</v>
      </c>
      <c r="G566" s="286"/>
      <c r="H566" s="286"/>
      <c r="I566" s="287"/>
      <c r="J566" s="286"/>
      <c r="K566" s="286"/>
      <c r="M566" s="337"/>
      <c r="N566" s="337">
        <f t="shared" si="45"/>
        <v>0</v>
      </c>
      <c r="O566" s="364">
        <f t="shared" si="46"/>
        <v>0</v>
      </c>
      <c r="P566" s="364"/>
    </row>
    <row r="567" spans="1:16" ht="22.5" customHeight="1">
      <c r="A567" s="274"/>
      <c r="B567" s="312" t="s">
        <v>23</v>
      </c>
      <c r="C567" s="284" t="s">
        <v>309</v>
      </c>
      <c r="D567" s="311"/>
      <c r="E567" s="274" t="s">
        <v>22</v>
      </c>
      <c r="F567" s="304">
        <v>15</v>
      </c>
      <c r="G567" s="286"/>
      <c r="H567" s="286"/>
      <c r="I567" s="287"/>
      <c r="J567" s="286"/>
      <c r="K567" s="286"/>
      <c r="M567" s="337"/>
      <c r="N567" s="337"/>
      <c r="O567" s="364">
        <f>+K567</f>
        <v>0</v>
      </c>
      <c r="P567" s="364"/>
    </row>
    <row r="568" spans="1:16" ht="22.5" customHeight="1">
      <c r="A568" s="274">
        <v>12</v>
      </c>
      <c r="B568" s="283" t="s">
        <v>311</v>
      </c>
      <c r="C568" s="282"/>
      <c r="D568" s="303"/>
      <c r="E568" s="274"/>
      <c r="F568" s="304"/>
      <c r="G568" s="286"/>
      <c r="H568" s="286"/>
      <c r="I568" s="287"/>
      <c r="J568" s="286"/>
      <c r="K568" s="286"/>
      <c r="M568" s="337"/>
      <c r="N568" s="337"/>
      <c r="O568" s="364"/>
      <c r="P568" s="364"/>
    </row>
    <row r="569" spans="1:16" ht="22.5" customHeight="1">
      <c r="A569" s="274"/>
      <c r="B569" s="312" t="s">
        <v>23</v>
      </c>
      <c r="C569" s="284" t="s">
        <v>484</v>
      </c>
      <c r="D569" s="311"/>
      <c r="E569" s="274"/>
      <c r="F569" s="304"/>
      <c r="G569" s="286"/>
      <c r="H569" s="286"/>
      <c r="I569" s="287"/>
      <c r="J569" s="286"/>
      <c r="K569" s="286"/>
      <c r="M569" s="337"/>
      <c r="N569" s="337"/>
      <c r="O569" s="364"/>
      <c r="P569" s="364"/>
    </row>
    <row r="570" spans="1:16" ht="22.5" customHeight="1">
      <c r="A570" s="274"/>
      <c r="B570" s="312"/>
      <c r="C570" s="284" t="s">
        <v>308</v>
      </c>
      <c r="D570" s="311"/>
      <c r="E570" s="274" t="s">
        <v>21</v>
      </c>
      <c r="F570" s="304">
        <v>1</v>
      </c>
      <c r="G570" s="286"/>
      <c r="H570" s="286"/>
      <c r="I570" s="287"/>
      <c r="J570" s="286"/>
      <c r="K570" s="286"/>
      <c r="M570" s="337"/>
      <c r="N570" s="337">
        <f t="shared" ref="N570" si="47">SUM(K570/2)</f>
        <v>0</v>
      </c>
      <c r="O570" s="364">
        <f t="shared" ref="O570" si="48">SUM(K570/2)</f>
        <v>0</v>
      </c>
      <c r="P570" s="364"/>
    </row>
    <row r="571" spans="1:16" ht="22.5" customHeight="1">
      <c r="A571" s="274"/>
      <c r="B571" s="312" t="s">
        <v>23</v>
      </c>
      <c r="C571" s="284" t="s">
        <v>306</v>
      </c>
      <c r="D571" s="311"/>
      <c r="E571" s="274"/>
      <c r="F571" s="304"/>
      <c r="G571" s="286"/>
      <c r="H571" s="286"/>
      <c r="I571" s="287"/>
      <c r="J571" s="286"/>
      <c r="K571" s="286"/>
      <c r="M571" s="337"/>
      <c r="N571" s="337"/>
      <c r="O571" s="364"/>
      <c r="P571" s="364"/>
    </row>
    <row r="572" spans="1:16" ht="22.5" customHeight="1">
      <c r="A572" s="274"/>
      <c r="B572" s="312"/>
      <c r="C572" s="284" t="s">
        <v>307</v>
      </c>
      <c r="D572" s="311"/>
      <c r="E572" s="274" t="s">
        <v>21</v>
      </c>
      <c r="F572" s="304">
        <v>1</v>
      </c>
      <c r="G572" s="286"/>
      <c r="H572" s="286"/>
      <c r="I572" s="287"/>
      <c r="J572" s="286"/>
      <c r="K572" s="286"/>
      <c r="M572" s="337"/>
      <c r="N572" s="337">
        <f t="shared" ref="N572" si="49">SUM(K572/2)</f>
        <v>0</v>
      </c>
      <c r="O572" s="364">
        <f t="shared" ref="O572" si="50">SUM(K572/2)</f>
        <v>0</v>
      </c>
      <c r="P572" s="364"/>
    </row>
    <row r="573" spans="1:16" ht="22.5" customHeight="1">
      <c r="A573" s="274"/>
      <c r="B573" s="312" t="s">
        <v>23</v>
      </c>
      <c r="C573" s="284" t="s">
        <v>309</v>
      </c>
      <c r="D573" s="311"/>
      <c r="E573" s="274" t="s">
        <v>22</v>
      </c>
      <c r="F573" s="304">
        <v>15</v>
      </c>
      <c r="G573" s="286"/>
      <c r="H573" s="286"/>
      <c r="I573" s="287"/>
      <c r="J573" s="286"/>
      <c r="K573" s="286"/>
      <c r="M573" s="337"/>
      <c r="N573" s="337"/>
      <c r="O573" s="364">
        <f>+K573</f>
        <v>0</v>
      </c>
      <c r="P573" s="364"/>
    </row>
    <row r="574" spans="1:16" ht="22.5" customHeight="1">
      <c r="A574" s="274">
        <v>13</v>
      </c>
      <c r="B574" s="283" t="s">
        <v>312</v>
      </c>
      <c r="C574" s="282"/>
      <c r="D574" s="303"/>
      <c r="E574" s="274"/>
      <c r="F574" s="304"/>
      <c r="G574" s="286"/>
      <c r="H574" s="286"/>
      <c r="I574" s="287"/>
      <c r="J574" s="286"/>
      <c r="K574" s="286"/>
      <c r="M574" s="337"/>
      <c r="N574" s="337"/>
      <c r="O574" s="364"/>
      <c r="P574" s="364"/>
    </row>
    <row r="575" spans="1:16" ht="22.5" customHeight="1">
      <c r="A575" s="274"/>
      <c r="B575" s="312" t="s">
        <v>23</v>
      </c>
      <c r="C575" s="284" t="s">
        <v>484</v>
      </c>
      <c r="D575" s="311"/>
      <c r="E575" s="274"/>
      <c r="F575" s="304"/>
      <c r="G575" s="286"/>
      <c r="H575" s="286"/>
      <c r="I575" s="287"/>
      <c r="J575" s="286"/>
      <c r="K575" s="286"/>
      <c r="M575" s="337"/>
      <c r="N575" s="337"/>
      <c r="O575" s="364"/>
      <c r="P575" s="364"/>
    </row>
    <row r="576" spans="1:16" ht="22.5" customHeight="1">
      <c r="A576" s="274"/>
      <c r="B576" s="312" t="s">
        <v>23</v>
      </c>
      <c r="C576" s="284" t="s">
        <v>306</v>
      </c>
      <c r="D576" s="311"/>
      <c r="E576" s="274"/>
      <c r="F576" s="304"/>
      <c r="G576" s="286"/>
      <c r="H576" s="286"/>
      <c r="I576" s="287"/>
      <c r="J576" s="286"/>
      <c r="K576" s="286"/>
      <c r="M576" s="337"/>
      <c r="N576" s="337"/>
      <c r="O576" s="364"/>
      <c r="P576" s="364"/>
    </row>
    <row r="577" spans="1:16" ht="22.5" customHeight="1">
      <c r="A577" s="274"/>
      <c r="B577" s="312"/>
      <c r="C577" s="284" t="s">
        <v>307</v>
      </c>
      <c r="D577" s="311"/>
      <c r="E577" s="274" t="s">
        <v>21</v>
      </c>
      <c r="F577" s="304">
        <v>3</v>
      </c>
      <c r="G577" s="286"/>
      <c r="H577" s="286"/>
      <c r="I577" s="287"/>
      <c r="J577" s="286"/>
      <c r="K577" s="286"/>
      <c r="M577" s="337"/>
      <c r="N577" s="337">
        <f t="shared" ref="N577" si="51">SUM(K577/2)</f>
        <v>0</v>
      </c>
      <c r="O577" s="364">
        <f t="shared" ref="O577" si="52">SUM(K577/2)</f>
        <v>0</v>
      </c>
      <c r="P577" s="364"/>
    </row>
    <row r="578" spans="1:16" ht="22.5" customHeight="1">
      <c r="A578" s="274"/>
      <c r="B578" s="312" t="s">
        <v>23</v>
      </c>
      <c r="C578" s="284" t="s">
        <v>277</v>
      </c>
      <c r="D578" s="311"/>
      <c r="E578" s="274" t="s">
        <v>22</v>
      </c>
      <c r="F578" s="304">
        <v>42</v>
      </c>
      <c r="G578" s="286"/>
      <c r="H578" s="286"/>
      <c r="I578" s="287"/>
      <c r="J578" s="286"/>
      <c r="K578" s="286"/>
      <c r="M578" s="337"/>
      <c r="N578" s="337"/>
      <c r="O578" s="364">
        <f>+K578</f>
        <v>0</v>
      </c>
      <c r="P578" s="364"/>
    </row>
    <row r="579" spans="1:16" ht="22.5" customHeight="1">
      <c r="A579" s="274">
        <v>14</v>
      </c>
      <c r="B579" s="283" t="s">
        <v>313</v>
      </c>
      <c r="C579" s="282"/>
      <c r="D579" s="303"/>
      <c r="E579" s="274"/>
      <c r="F579" s="304"/>
      <c r="G579" s="286"/>
      <c r="H579" s="286"/>
      <c r="I579" s="287"/>
      <c r="J579" s="286"/>
      <c r="K579" s="286"/>
      <c r="M579" s="337"/>
      <c r="N579" s="337"/>
      <c r="O579" s="364"/>
      <c r="P579" s="364"/>
    </row>
    <row r="580" spans="1:16" ht="22.5" customHeight="1">
      <c r="A580" s="274"/>
      <c r="B580" s="306" t="s">
        <v>23</v>
      </c>
      <c r="C580" s="284" t="s">
        <v>314</v>
      </c>
      <c r="D580" s="303"/>
      <c r="E580" s="274" t="s">
        <v>21</v>
      </c>
      <c r="F580" s="304">
        <v>1</v>
      </c>
      <c r="G580" s="286"/>
      <c r="H580" s="286"/>
      <c r="I580" s="287"/>
      <c r="J580" s="286"/>
      <c r="K580" s="286"/>
      <c r="M580" s="337"/>
      <c r="N580" s="337">
        <f t="shared" ref="N580" si="53">SUM(K580/2)</f>
        <v>0</v>
      </c>
      <c r="O580" s="364">
        <f t="shared" ref="O580" si="54">SUM(K580/2)</f>
        <v>0</v>
      </c>
      <c r="P580" s="364"/>
    </row>
    <row r="581" spans="1:16" ht="22.5" customHeight="1">
      <c r="A581" s="274"/>
      <c r="B581" s="306" t="s">
        <v>23</v>
      </c>
      <c r="C581" s="284" t="s">
        <v>484</v>
      </c>
      <c r="D581" s="303"/>
      <c r="E581" s="274"/>
      <c r="F581" s="304"/>
      <c r="G581" s="286"/>
      <c r="H581" s="286"/>
      <c r="I581" s="287"/>
      <c r="J581" s="286"/>
      <c r="K581" s="286"/>
      <c r="M581" s="337"/>
      <c r="N581" s="337"/>
      <c r="O581" s="364"/>
      <c r="P581" s="364"/>
    </row>
    <row r="582" spans="1:16" ht="22.5" customHeight="1">
      <c r="A582" s="274"/>
      <c r="B582" s="306" t="s">
        <v>23</v>
      </c>
      <c r="C582" s="284" t="s">
        <v>306</v>
      </c>
      <c r="D582" s="303"/>
      <c r="E582" s="274"/>
      <c r="F582" s="304"/>
      <c r="G582" s="286"/>
      <c r="H582" s="286"/>
      <c r="I582" s="287"/>
      <c r="J582" s="286"/>
      <c r="K582" s="286"/>
      <c r="M582" s="337"/>
      <c r="N582" s="337"/>
      <c r="O582" s="364"/>
      <c r="P582" s="364"/>
    </row>
    <row r="583" spans="1:16" ht="22.5" customHeight="1">
      <c r="A583" s="274"/>
      <c r="B583" s="306"/>
      <c r="C583" s="284" t="s">
        <v>307</v>
      </c>
      <c r="D583" s="303"/>
      <c r="E583" s="274" t="s">
        <v>21</v>
      </c>
      <c r="F583" s="304">
        <v>1</v>
      </c>
      <c r="G583" s="286"/>
      <c r="H583" s="286"/>
      <c r="I583" s="287"/>
      <c r="J583" s="286"/>
      <c r="K583" s="286"/>
      <c r="M583" s="337"/>
      <c r="N583" s="337">
        <f t="shared" ref="N583" si="55">SUM(K583/2)</f>
        <v>0</v>
      </c>
      <c r="O583" s="364">
        <f t="shared" ref="O583" si="56">SUM(K583/2)</f>
        <v>0</v>
      </c>
      <c r="P583" s="364"/>
    </row>
    <row r="584" spans="1:16" ht="22.5" customHeight="1">
      <c r="A584" s="274"/>
      <c r="B584" s="306" t="s">
        <v>23</v>
      </c>
      <c r="C584" s="284" t="s">
        <v>277</v>
      </c>
      <c r="D584" s="303"/>
      <c r="E584" s="274" t="s">
        <v>22</v>
      </c>
      <c r="F584" s="304">
        <v>8</v>
      </c>
      <c r="G584" s="286"/>
      <c r="H584" s="286"/>
      <c r="I584" s="287"/>
      <c r="J584" s="286"/>
      <c r="K584" s="286"/>
      <c r="M584" s="337"/>
      <c r="N584" s="337"/>
      <c r="O584" s="364">
        <f>+K584</f>
        <v>0</v>
      </c>
      <c r="P584" s="364"/>
    </row>
    <row r="585" spans="1:16" ht="22.5" customHeight="1">
      <c r="A585" s="274">
        <v>15</v>
      </c>
      <c r="B585" s="283" t="s">
        <v>315</v>
      </c>
      <c r="C585" s="282"/>
      <c r="D585" s="303"/>
      <c r="E585" s="274"/>
      <c r="F585" s="304"/>
      <c r="G585" s="286"/>
      <c r="H585" s="286"/>
      <c r="I585" s="287"/>
      <c r="J585" s="286"/>
      <c r="K585" s="286"/>
      <c r="M585" s="337"/>
      <c r="N585" s="337"/>
      <c r="O585" s="364"/>
      <c r="P585" s="364"/>
    </row>
    <row r="586" spans="1:16" ht="22.5" customHeight="1">
      <c r="A586" s="274"/>
      <c r="B586" s="312" t="s">
        <v>23</v>
      </c>
      <c r="C586" s="284" t="s">
        <v>314</v>
      </c>
      <c r="D586" s="311"/>
      <c r="E586" s="274" t="s">
        <v>21</v>
      </c>
      <c r="F586" s="304">
        <v>1</v>
      </c>
      <c r="G586" s="286"/>
      <c r="H586" s="286"/>
      <c r="I586" s="287"/>
      <c r="J586" s="286"/>
      <c r="K586" s="286"/>
      <c r="M586" s="337"/>
      <c r="N586" s="337">
        <f t="shared" ref="N586" si="57">SUM(K586/2)</f>
        <v>0</v>
      </c>
      <c r="O586" s="364">
        <f t="shared" ref="O586" si="58">SUM(K586/2)</f>
        <v>0</v>
      </c>
      <c r="P586" s="364"/>
    </row>
    <row r="587" spans="1:16" ht="22.5" customHeight="1">
      <c r="A587" s="274"/>
      <c r="B587" s="312" t="s">
        <v>23</v>
      </c>
      <c r="C587" s="284" t="s">
        <v>485</v>
      </c>
      <c r="D587" s="311"/>
      <c r="E587" s="274"/>
      <c r="F587" s="304"/>
      <c r="G587" s="286"/>
      <c r="H587" s="286"/>
      <c r="I587" s="287"/>
      <c r="J587" s="286"/>
      <c r="K587" s="286"/>
      <c r="M587" s="337"/>
      <c r="N587" s="337"/>
      <c r="O587" s="364"/>
      <c r="P587" s="364"/>
    </row>
    <row r="588" spans="1:16" ht="22.5" customHeight="1">
      <c r="A588" s="274"/>
      <c r="B588" s="312" t="s">
        <v>23</v>
      </c>
      <c r="C588" s="284" t="s">
        <v>306</v>
      </c>
      <c r="D588" s="311"/>
      <c r="E588" s="274"/>
      <c r="F588" s="304"/>
      <c r="G588" s="286"/>
      <c r="H588" s="286"/>
      <c r="I588" s="287"/>
      <c r="J588" s="286"/>
      <c r="K588" s="286"/>
      <c r="M588" s="337"/>
      <c r="N588" s="337"/>
      <c r="O588" s="364"/>
      <c r="P588" s="364"/>
    </row>
    <row r="589" spans="1:16" ht="22.5" customHeight="1">
      <c r="A589" s="274"/>
      <c r="B589" s="312"/>
      <c r="C589" s="284" t="s">
        <v>307</v>
      </c>
      <c r="D589" s="311"/>
      <c r="E589" s="274" t="s">
        <v>21</v>
      </c>
      <c r="F589" s="304">
        <v>1</v>
      </c>
      <c r="G589" s="286"/>
      <c r="H589" s="286"/>
      <c r="I589" s="287"/>
      <c r="J589" s="286"/>
      <c r="K589" s="286"/>
      <c r="M589" s="337"/>
      <c r="N589" s="337">
        <f t="shared" ref="N589" si="59">SUM(K589/2)</f>
        <v>0</v>
      </c>
      <c r="O589" s="364">
        <f t="shared" ref="O589" si="60">SUM(K589/2)</f>
        <v>0</v>
      </c>
      <c r="P589" s="364"/>
    </row>
    <row r="590" spans="1:16" ht="22.5" customHeight="1">
      <c r="A590" s="274"/>
      <c r="B590" s="312" t="s">
        <v>23</v>
      </c>
      <c r="C590" s="284" t="s">
        <v>277</v>
      </c>
      <c r="D590" s="311"/>
      <c r="E590" s="274" t="s">
        <v>22</v>
      </c>
      <c r="F590" s="304">
        <v>8</v>
      </c>
      <c r="G590" s="286"/>
      <c r="H590" s="286"/>
      <c r="I590" s="287"/>
      <c r="J590" s="286"/>
      <c r="K590" s="286"/>
      <c r="M590" s="337"/>
      <c r="N590" s="337"/>
      <c r="O590" s="364">
        <f>+K590</f>
        <v>0</v>
      </c>
      <c r="P590" s="364"/>
    </row>
    <row r="591" spans="1:16" ht="22.5" customHeight="1">
      <c r="A591" s="274">
        <v>16</v>
      </c>
      <c r="B591" s="283" t="s">
        <v>317</v>
      </c>
      <c r="C591" s="282"/>
      <c r="D591" s="303"/>
      <c r="E591" s="274"/>
      <c r="F591" s="304"/>
      <c r="G591" s="286"/>
      <c r="H591" s="286"/>
      <c r="I591" s="287"/>
      <c r="J591" s="286"/>
      <c r="K591" s="286"/>
      <c r="M591" s="337"/>
      <c r="N591" s="337"/>
      <c r="O591" s="364"/>
      <c r="P591" s="364"/>
    </row>
    <row r="592" spans="1:16" ht="22.5" customHeight="1">
      <c r="A592" s="274"/>
      <c r="B592" s="312" t="s">
        <v>23</v>
      </c>
      <c r="C592" s="284" t="s">
        <v>485</v>
      </c>
      <c r="D592" s="303"/>
      <c r="E592" s="274"/>
      <c r="F592" s="304"/>
      <c r="G592" s="286"/>
      <c r="H592" s="286"/>
      <c r="I592" s="287"/>
      <c r="J592" s="286"/>
      <c r="K592" s="286"/>
      <c r="M592" s="337"/>
      <c r="N592" s="337"/>
      <c r="O592" s="364"/>
      <c r="P592" s="364"/>
    </row>
    <row r="593" spans="1:16" ht="22.5" customHeight="1">
      <c r="A593" s="274"/>
      <c r="B593" s="312" t="s">
        <v>23</v>
      </c>
      <c r="C593" s="284" t="s">
        <v>306</v>
      </c>
      <c r="D593" s="303"/>
      <c r="E593" s="274"/>
      <c r="F593" s="304"/>
      <c r="G593" s="286"/>
      <c r="H593" s="286"/>
      <c r="I593" s="287"/>
      <c r="J593" s="286"/>
      <c r="K593" s="286"/>
      <c r="M593" s="337"/>
      <c r="N593" s="337"/>
      <c r="O593" s="364"/>
      <c r="P593" s="364"/>
    </row>
    <row r="594" spans="1:16" ht="22.5" customHeight="1">
      <c r="A594" s="274"/>
      <c r="B594" s="312"/>
      <c r="C594" s="284" t="s">
        <v>307</v>
      </c>
      <c r="D594" s="303"/>
      <c r="E594" s="274" t="s">
        <v>21</v>
      </c>
      <c r="F594" s="304">
        <v>1</v>
      </c>
      <c r="G594" s="286"/>
      <c r="H594" s="286"/>
      <c r="I594" s="287"/>
      <c r="J594" s="286"/>
      <c r="K594" s="286"/>
      <c r="M594" s="337"/>
      <c r="N594" s="337">
        <f t="shared" ref="N594" si="61">SUM(K594/2)</f>
        <v>0</v>
      </c>
      <c r="O594" s="364">
        <f t="shared" ref="O594" si="62">SUM(K594/2)</f>
        <v>0</v>
      </c>
      <c r="P594" s="364"/>
    </row>
    <row r="595" spans="1:16" ht="22.5" customHeight="1">
      <c r="A595" s="274"/>
      <c r="B595" s="312" t="s">
        <v>23</v>
      </c>
      <c r="C595" s="284" t="s">
        <v>277</v>
      </c>
      <c r="D595" s="303"/>
      <c r="E595" s="274" t="s">
        <v>22</v>
      </c>
      <c r="F595" s="304">
        <v>8</v>
      </c>
      <c r="G595" s="286"/>
      <c r="H595" s="286"/>
      <c r="I595" s="287"/>
      <c r="J595" s="286"/>
      <c r="K595" s="286"/>
      <c r="M595" s="337"/>
      <c r="N595" s="337"/>
      <c r="O595" s="364">
        <f>+K595</f>
        <v>0</v>
      </c>
      <c r="P595" s="364"/>
    </row>
    <row r="596" spans="1:16" ht="22.5" customHeight="1">
      <c r="A596" s="274">
        <v>17</v>
      </c>
      <c r="B596" s="283" t="s">
        <v>318</v>
      </c>
      <c r="C596" s="282"/>
      <c r="D596" s="303"/>
      <c r="E596" s="274"/>
      <c r="F596" s="304"/>
      <c r="G596" s="286"/>
      <c r="H596" s="286"/>
      <c r="I596" s="287"/>
      <c r="J596" s="286"/>
      <c r="K596" s="286"/>
      <c r="M596" s="337"/>
      <c r="N596" s="337"/>
      <c r="O596" s="364"/>
      <c r="P596" s="364"/>
    </row>
    <row r="597" spans="1:16" ht="22.5" customHeight="1">
      <c r="A597" s="274"/>
      <c r="B597" s="312" t="s">
        <v>23</v>
      </c>
      <c r="C597" s="284" t="s">
        <v>314</v>
      </c>
      <c r="D597" s="311"/>
      <c r="E597" s="274" t="s">
        <v>21</v>
      </c>
      <c r="F597" s="304">
        <v>1</v>
      </c>
      <c r="G597" s="286"/>
      <c r="H597" s="286"/>
      <c r="I597" s="287"/>
      <c r="J597" s="286"/>
      <c r="K597" s="286"/>
      <c r="M597" s="337"/>
      <c r="N597" s="337">
        <f t="shared" ref="N597" si="63">SUM(K597/2)</f>
        <v>0</v>
      </c>
      <c r="O597" s="364">
        <f t="shared" ref="O597" si="64">SUM(K597/2)</f>
        <v>0</v>
      </c>
      <c r="P597" s="364"/>
    </row>
    <row r="598" spans="1:16" ht="22.5" customHeight="1">
      <c r="A598" s="274"/>
      <c r="B598" s="306" t="s">
        <v>23</v>
      </c>
      <c r="C598" s="284" t="s">
        <v>485</v>
      </c>
      <c r="D598" s="303"/>
      <c r="E598" s="274"/>
      <c r="F598" s="304"/>
      <c r="G598" s="286"/>
      <c r="H598" s="286"/>
      <c r="I598" s="287"/>
      <c r="J598" s="286"/>
      <c r="K598" s="286"/>
      <c r="M598" s="337"/>
      <c r="N598" s="337"/>
      <c r="O598" s="364"/>
      <c r="P598" s="364"/>
    </row>
    <row r="599" spans="1:16" ht="22.5" customHeight="1">
      <c r="A599" s="274"/>
      <c r="B599" s="306" t="s">
        <v>23</v>
      </c>
      <c r="C599" s="284" t="s">
        <v>306</v>
      </c>
      <c r="D599" s="303"/>
      <c r="E599" s="274"/>
      <c r="F599" s="304"/>
      <c r="G599" s="286"/>
      <c r="H599" s="286"/>
      <c r="I599" s="287"/>
      <c r="J599" s="286"/>
      <c r="K599" s="286"/>
      <c r="M599" s="337"/>
      <c r="N599" s="337"/>
      <c r="O599" s="364"/>
      <c r="P599" s="364"/>
    </row>
    <row r="600" spans="1:16" ht="22.5" customHeight="1">
      <c r="A600" s="274"/>
      <c r="B600" s="306"/>
      <c r="C600" s="284" t="s">
        <v>307</v>
      </c>
      <c r="D600" s="303"/>
      <c r="E600" s="274" t="s">
        <v>21</v>
      </c>
      <c r="F600" s="304">
        <v>1</v>
      </c>
      <c r="G600" s="286"/>
      <c r="H600" s="286"/>
      <c r="I600" s="287"/>
      <c r="J600" s="286"/>
      <c r="K600" s="286"/>
      <c r="M600" s="337"/>
      <c r="N600" s="337">
        <f t="shared" ref="N600" si="65">SUM(K600/2)</f>
        <v>0</v>
      </c>
      <c r="O600" s="364">
        <f t="shared" ref="O600" si="66">SUM(K600/2)</f>
        <v>0</v>
      </c>
      <c r="P600" s="364"/>
    </row>
    <row r="601" spans="1:16" ht="22.5" customHeight="1">
      <c r="A601" s="274"/>
      <c r="B601" s="306" t="s">
        <v>23</v>
      </c>
      <c r="C601" s="284" t="s">
        <v>277</v>
      </c>
      <c r="D601" s="303"/>
      <c r="E601" s="274" t="s">
        <v>22</v>
      </c>
      <c r="F601" s="304">
        <v>8</v>
      </c>
      <c r="G601" s="286"/>
      <c r="H601" s="286"/>
      <c r="I601" s="287"/>
      <c r="J601" s="286"/>
      <c r="K601" s="286"/>
      <c r="M601" s="337"/>
      <c r="N601" s="337"/>
      <c r="O601" s="364">
        <f>+K601</f>
        <v>0</v>
      </c>
      <c r="P601" s="364"/>
    </row>
    <row r="602" spans="1:16" ht="22.5" customHeight="1">
      <c r="A602" s="274">
        <v>18</v>
      </c>
      <c r="B602" s="283" t="s">
        <v>320</v>
      </c>
      <c r="C602" s="282"/>
      <c r="D602" s="303"/>
      <c r="E602" s="274"/>
      <c r="F602" s="304"/>
      <c r="G602" s="286"/>
      <c r="H602" s="286"/>
      <c r="I602" s="287"/>
      <c r="J602" s="286"/>
      <c r="K602" s="286"/>
      <c r="M602" s="337"/>
      <c r="N602" s="337"/>
      <c r="O602" s="364"/>
      <c r="P602" s="364"/>
    </row>
    <row r="603" spans="1:16" ht="22.5" customHeight="1">
      <c r="A603" s="274"/>
      <c r="B603" s="306" t="s">
        <v>23</v>
      </c>
      <c r="C603" s="284" t="s">
        <v>484</v>
      </c>
      <c r="D603" s="303"/>
      <c r="E603" s="274"/>
      <c r="F603" s="304"/>
      <c r="G603" s="286"/>
      <c r="H603" s="286"/>
      <c r="I603" s="287"/>
      <c r="J603" s="286"/>
      <c r="K603" s="286"/>
      <c r="M603" s="337"/>
      <c r="N603" s="337"/>
      <c r="O603" s="364"/>
      <c r="P603" s="364"/>
    </row>
    <row r="604" spans="1:16" ht="22.5" customHeight="1">
      <c r="A604" s="274"/>
      <c r="B604" s="306" t="s">
        <v>23</v>
      </c>
      <c r="C604" s="284" t="s">
        <v>314</v>
      </c>
      <c r="D604" s="303"/>
      <c r="E604" s="274" t="s">
        <v>21</v>
      </c>
      <c r="F604" s="304">
        <v>4</v>
      </c>
      <c r="G604" s="286"/>
      <c r="H604" s="286"/>
      <c r="I604" s="287"/>
      <c r="J604" s="286"/>
      <c r="K604" s="286"/>
      <c r="M604" s="337"/>
      <c r="N604" s="337">
        <f t="shared" ref="N604" si="67">SUM(K604/2)</f>
        <v>0</v>
      </c>
      <c r="O604" s="364">
        <f t="shared" ref="O604" si="68">SUM(K604/2)</f>
        <v>0</v>
      </c>
      <c r="P604" s="364"/>
    </row>
    <row r="605" spans="1:16" ht="22.5" customHeight="1">
      <c r="A605" s="274"/>
      <c r="B605" s="306" t="s">
        <v>23</v>
      </c>
      <c r="C605" s="284" t="s">
        <v>277</v>
      </c>
      <c r="D605" s="303"/>
      <c r="E605" s="274" t="s">
        <v>22</v>
      </c>
      <c r="F605" s="304">
        <v>48</v>
      </c>
      <c r="G605" s="286"/>
      <c r="H605" s="286"/>
      <c r="I605" s="287"/>
      <c r="J605" s="286"/>
      <c r="K605" s="286"/>
      <c r="M605" s="337"/>
      <c r="N605" s="337"/>
      <c r="O605" s="364">
        <f>+K605</f>
        <v>0</v>
      </c>
      <c r="P605" s="364"/>
    </row>
    <row r="606" spans="1:16" ht="22.5" customHeight="1">
      <c r="A606" s="274">
        <v>19</v>
      </c>
      <c r="B606" s="283" t="s">
        <v>321</v>
      </c>
      <c r="C606" s="284"/>
      <c r="D606" s="303"/>
      <c r="E606" s="274"/>
      <c r="F606" s="304"/>
      <c r="G606" s="286"/>
      <c r="H606" s="286"/>
      <c r="I606" s="287"/>
      <c r="J606" s="286"/>
      <c r="K606" s="286"/>
      <c r="M606" s="337"/>
      <c r="N606" s="337"/>
      <c r="O606" s="364"/>
      <c r="P606" s="364"/>
    </row>
    <row r="607" spans="1:16" ht="22.5" customHeight="1">
      <c r="A607" s="274"/>
      <c r="B607" s="312" t="s">
        <v>23</v>
      </c>
      <c r="C607" s="284" t="s">
        <v>485</v>
      </c>
      <c r="D607" s="311"/>
      <c r="E607" s="274"/>
      <c r="F607" s="304"/>
      <c r="G607" s="286"/>
      <c r="H607" s="286"/>
      <c r="I607" s="287"/>
      <c r="J607" s="286"/>
      <c r="K607" s="286"/>
      <c r="M607" s="364"/>
      <c r="N607" s="337"/>
      <c r="O607" s="364"/>
      <c r="P607" s="364"/>
    </row>
    <row r="608" spans="1:16" ht="22.5" customHeight="1">
      <c r="A608" s="274"/>
      <c r="B608" s="312" t="s">
        <v>23</v>
      </c>
      <c r="C608" s="284" t="s">
        <v>306</v>
      </c>
      <c r="D608" s="311"/>
      <c r="E608" s="274"/>
      <c r="F608" s="304"/>
      <c r="G608" s="286"/>
      <c r="H608" s="286"/>
      <c r="I608" s="287"/>
      <c r="J608" s="286"/>
      <c r="K608" s="286"/>
      <c r="M608" s="337"/>
      <c r="N608" s="337"/>
      <c r="O608" s="364"/>
      <c r="P608" s="364"/>
    </row>
    <row r="609" spans="1:16" ht="22.5" customHeight="1">
      <c r="A609" s="274"/>
      <c r="B609" s="312"/>
      <c r="C609" s="284" t="s">
        <v>307</v>
      </c>
      <c r="D609" s="311"/>
      <c r="E609" s="274" t="s">
        <v>21</v>
      </c>
      <c r="F609" s="304">
        <v>2</v>
      </c>
      <c r="G609" s="286"/>
      <c r="H609" s="286"/>
      <c r="I609" s="287"/>
      <c r="J609" s="286"/>
      <c r="K609" s="286"/>
      <c r="M609" s="337"/>
      <c r="N609" s="337">
        <f t="shared" ref="N609" si="69">SUM(K609/2)</f>
        <v>0</v>
      </c>
      <c r="O609" s="364">
        <f t="shared" ref="O609" si="70">SUM(K609/2)</f>
        <v>0</v>
      </c>
      <c r="P609" s="364"/>
    </row>
    <row r="610" spans="1:16" ht="22.5" customHeight="1">
      <c r="A610" s="274"/>
      <c r="B610" s="312" t="s">
        <v>23</v>
      </c>
      <c r="C610" s="284" t="s">
        <v>277</v>
      </c>
      <c r="D610" s="311"/>
      <c r="E610" s="274" t="s">
        <v>22</v>
      </c>
      <c r="F610" s="304">
        <v>20</v>
      </c>
      <c r="G610" s="286"/>
      <c r="H610" s="286"/>
      <c r="I610" s="287"/>
      <c r="J610" s="286"/>
      <c r="K610" s="286"/>
      <c r="M610" s="337"/>
      <c r="N610" s="337"/>
      <c r="O610" s="364">
        <f>+K610</f>
        <v>0</v>
      </c>
      <c r="P610" s="364"/>
    </row>
    <row r="611" spans="1:16" ht="22.5" customHeight="1">
      <c r="A611" s="274">
        <v>20</v>
      </c>
      <c r="B611" s="283" t="s">
        <v>322</v>
      </c>
      <c r="C611" s="282"/>
      <c r="D611" s="303"/>
      <c r="E611" s="274"/>
      <c r="F611" s="304"/>
      <c r="G611" s="286"/>
      <c r="H611" s="286"/>
      <c r="I611" s="287"/>
      <c r="J611" s="286"/>
      <c r="K611" s="286"/>
      <c r="M611" s="337"/>
      <c r="N611" s="337"/>
      <c r="O611" s="364"/>
      <c r="P611" s="364"/>
    </row>
    <row r="612" spans="1:16" ht="22.5" customHeight="1">
      <c r="A612" s="274"/>
      <c r="B612" s="306" t="s">
        <v>23</v>
      </c>
      <c r="C612" s="284" t="s">
        <v>484</v>
      </c>
      <c r="D612" s="311"/>
      <c r="E612" s="274"/>
      <c r="F612" s="304"/>
      <c r="G612" s="286"/>
      <c r="H612" s="286"/>
      <c r="I612" s="287"/>
      <c r="J612" s="286"/>
      <c r="K612" s="286"/>
      <c r="M612" s="337"/>
      <c r="N612" s="337"/>
      <c r="O612" s="364"/>
      <c r="P612" s="364"/>
    </row>
    <row r="613" spans="1:16" ht="22.5" customHeight="1">
      <c r="A613" s="274"/>
      <c r="B613" s="306" t="s">
        <v>23</v>
      </c>
      <c r="C613" s="284" t="s">
        <v>323</v>
      </c>
      <c r="D613" s="311"/>
      <c r="E613" s="274" t="s">
        <v>21</v>
      </c>
      <c r="F613" s="304">
        <v>1</v>
      </c>
      <c r="G613" s="286"/>
      <c r="H613" s="286"/>
      <c r="I613" s="287"/>
      <c r="J613" s="286"/>
      <c r="K613" s="286"/>
      <c r="M613" s="337"/>
      <c r="N613" s="337">
        <f t="shared" ref="N613" si="71">SUM(K613/2)</f>
        <v>0</v>
      </c>
      <c r="O613" s="364">
        <f t="shared" ref="O613" si="72">SUM(K613/2)</f>
        <v>0</v>
      </c>
      <c r="P613" s="364"/>
    </row>
    <row r="614" spans="1:16" ht="22.5" customHeight="1">
      <c r="A614" s="274"/>
      <c r="B614" s="306" t="s">
        <v>23</v>
      </c>
      <c r="C614" s="284" t="s">
        <v>277</v>
      </c>
      <c r="D614" s="311"/>
      <c r="E614" s="274" t="s">
        <v>22</v>
      </c>
      <c r="F614" s="304">
        <v>6</v>
      </c>
      <c r="G614" s="286"/>
      <c r="H614" s="286"/>
      <c r="I614" s="287"/>
      <c r="J614" s="286"/>
      <c r="K614" s="286"/>
      <c r="M614" s="337"/>
      <c r="N614" s="337"/>
      <c r="O614" s="364">
        <f>+K614</f>
        <v>0</v>
      </c>
      <c r="P614" s="364"/>
    </row>
    <row r="615" spans="1:16" ht="22.5" customHeight="1">
      <c r="A615" s="274">
        <v>21</v>
      </c>
      <c r="B615" s="283" t="s">
        <v>324</v>
      </c>
      <c r="C615" s="282"/>
      <c r="D615" s="303"/>
      <c r="E615" s="274"/>
      <c r="F615" s="304"/>
      <c r="G615" s="286"/>
      <c r="H615" s="286"/>
      <c r="I615" s="287"/>
      <c r="J615" s="286"/>
      <c r="K615" s="286"/>
      <c r="M615" s="337"/>
      <c r="N615" s="337"/>
      <c r="O615" s="364"/>
      <c r="P615" s="364"/>
    </row>
    <row r="616" spans="1:16" ht="22.5" customHeight="1">
      <c r="A616" s="274"/>
      <c r="B616" s="312" t="s">
        <v>23</v>
      </c>
      <c r="C616" s="284" t="s">
        <v>484</v>
      </c>
      <c r="D616" s="303"/>
      <c r="E616" s="274"/>
      <c r="F616" s="304"/>
      <c r="G616" s="286"/>
      <c r="H616" s="286"/>
      <c r="I616" s="287"/>
      <c r="J616" s="286"/>
      <c r="K616" s="286"/>
      <c r="M616" s="337"/>
      <c r="N616" s="337"/>
      <c r="O616" s="364"/>
      <c r="P616" s="364"/>
    </row>
    <row r="617" spans="1:16" ht="22.5" customHeight="1">
      <c r="A617" s="274"/>
      <c r="B617" s="312" t="s">
        <v>23</v>
      </c>
      <c r="C617" s="284" t="s">
        <v>277</v>
      </c>
      <c r="D617" s="303"/>
      <c r="E617" s="274" t="s">
        <v>22</v>
      </c>
      <c r="F617" s="304">
        <v>6</v>
      </c>
      <c r="G617" s="286"/>
      <c r="H617" s="286"/>
      <c r="I617" s="287"/>
      <c r="J617" s="286"/>
      <c r="K617" s="286"/>
      <c r="M617" s="337"/>
      <c r="N617" s="337"/>
      <c r="O617" s="364">
        <f>+K617</f>
        <v>0</v>
      </c>
      <c r="P617" s="364"/>
    </row>
    <row r="618" spans="1:16" ht="22.5" customHeight="1">
      <c r="A618" s="274">
        <v>22</v>
      </c>
      <c r="B618" s="283" t="s">
        <v>325</v>
      </c>
      <c r="C618" s="282"/>
      <c r="D618" s="303"/>
      <c r="E618" s="274"/>
      <c r="F618" s="304"/>
      <c r="G618" s="286"/>
      <c r="H618" s="286"/>
      <c r="I618" s="287"/>
      <c r="J618" s="286"/>
      <c r="K618" s="286"/>
      <c r="M618" s="337"/>
      <c r="N618" s="337"/>
      <c r="O618" s="364"/>
      <c r="P618" s="364"/>
    </row>
    <row r="619" spans="1:16" ht="22.5" customHeight="1">
      <c r="A619" s="274"/>
      <c r="B619" s="312" t="s">
        <v>23</v>
      </c>
      <c r="C619" s="284" t="s">
        <v>483</v>
      </c>
      <c r="D619" s="303"/>
      <c r="E619" s="274"/>
      <c r="F619" s="304"/>
      <c r="G619" s="286"/>
      <c r="H619" s="286"/>
      <c r="I619" s="287"/>
      <c r="J619" s="286"/>
      <c r="K619" s="286"/>
      <c r="M619" s="337"/>
      <c r="N619" s="337"/>
      <c r="O619" s="364"/>
      <c r="P619" s="364"/>
    </row>
    <row r="620" spans="1:16" ht="22.5" customHeight="1">
      <c r="A620" s="274"/>
      <c r="B620" s="312" t="s">
        <v>23</v>
      </c>
      <c r="C620" s="284" t="s">
        <v>309</v>
      </c>
      <c r="D620" s="303"/>
      <c r="E620" s="274" t="s">
        <v>61</v>
      </c>
      <c r="F620" s="304">
        <v>14</v>
      </c>
      <c r="G620" s="286"/>
      <c r="H620" s="286"/>
      <c r="I620" s="287"/>
      <c r="J620" s="286"/>
      <c r="K620" s="286"/>
      <c r="M620" s="337"/>
      <c r="N620" s="337"/>
      <c r="O620" s="364">
        <f>+K620</f>
        <v>0</v>
      </c>
      <c r="P620" s="364"/>
    </row>
    <row r="621" spans="1:16" ht="22.5" customHeight="1">
      <c r="A621" s="274">
        <v>23</v>
      </c>
      <c r="B621" s="283" t="s">
        <v>325</v>
      </c>
      <c r="C621" s="282"/>
      <c r="D621" s="303"/>
      <c r="E621" s="274"/>
      <c r="F621" s="304"/>
      <c r="G621" s="286"/>
      <c r="H621" s="286"/>
      <c r="I621" s="287"/>
      <c r="J621" s="286"/>
      <c r="K621" s="286"/>
      <c r="M621" s="337"/>
      <c r="N621" s="337"/>
      <c r="O621" s="364"/>
      <c r="P621" s="364"/>
    </row>
    <row r="622" spans="1:16" ht="22.5" customHeight="1">
      <c r="A622" s="274"/>
      <c r="B622" s="312" t="s">
        <v>23</v>
      </c>
      <c r="C622" s="284" t="s">
        <v>483</v>
      </c>
      <c r="D622" s="303"/>
      <c r="E622" s="274"/>
      <c r="F622" s="304"/>
      <c r="G622" s="286"/>
      <c r="H622" s="286"/>
      <c r="I622" s="287"/>
      <c r="J622" s="286"/>
      <c r="K622" s="286"/>
      <c r="M622" s="337"/>
      <c r="N622" s="337"/>
      <c r="O622" s="364"/>
      <c r="P622" s="364"/>
    </row>
    <row r="623" spans="1:16" ht="22.5" customHeight="1">
      <c r="A623" s="274"/>
      <c r="B623" s="312" t="s">
        <v>23</v>
      </c>
      <c r="C623" s="284" t="s">
        <v>276</v>
      </c>
      <c r="D623" s="303"/>
      <c r="E623" s="274" t="s">
        <v>61</v>
      </c>
      <c r="F623" s="304">
        <v>13</v>
      </c>
      <c r="G623" s="286"/>
      <c r="H623" s="286"/>
      <c r="I623" s="287"/>
      <c r="J623" s="286"/>
      <c r="K623" s="286"/>
      <c r="M623" s="337"/>
      <c r="N623" s="337"/>
      <c r="O623" s="364">
        <f>+K623</f>
        <v>0</v>
      </c>
      <c r="P623" s="364"/>
    </row>
    <row r="624" spans="1:16" ht="22.5" customHeight="1">
      <c r="A624" s="370"/>
      <c r="B624" s="410"/>
      <c r="C624" s="394"/>
      <c r="D624" s="407"/>
      <c r="E624" s="370"/>
      <c r="F624" s="374"/>
      <c r="G624" s="375"/>
      <c r="H624" s="408"/>
      <c r="I624" s="409"/>
      <c r="J624" s="408"/>
      <c r="K624" s="408"/>
      <c r="M624" s="337"/>
      <c r="N624" s="337"/>
      <c r="O624" s="364"/>
      <c r="P624" s="364"/>
    </row>
    <row r="625" spans="1:17" ht="22.5" customHeight="1">
      <c r="A625" s="370"/>
      <c r="B625" s="410"/>
      <c r="C625" s="394"/>
      <c r="D625" s="407" t="s">
        <v>431</v>
      </c>
      <c r="E625" s="370"/>
      <c r="F625" s="374"/>
      <c r="G625" s="375"/>
      <c r="H625" s="408"/>
      <c r="I625" s="409"/>
      <c r="J625" s="408"/>
      <c r="K625" s="408"/>
      <c r="M625" s="337"/>
      <c r="N625" s="337"/>
      <c r="O625" s="364"/>
      <c r="P625" s="364"/>
    </row>
    <row r="626" spans="1:17" ht="22.5" customHeight="1">
      <c r="A626" s="370"/>
      <c r="B626" s="410"/>
      <c r="C626" s="394"/>
      <c r="D626" s="407"/>
      <c r="E626" s="370"/>
      <c r="F626" s="374"/>
      <c r="G626" s="375"/>
      <c r="H626" s="408"/>
      <c r="I626" s="409"/>
      <c r="J626" s="408"/>
      <c r="K626" s="408"/>
      <c r="M626" s="337"/>
      <c r="N626" s="337"/>
      <c r="O626" s="364"/>
      <c r="P626" s="364"/>
    </row>
    <row r="627" spans="1:17" ht="22.5" customHeight="1">
      <c r="A627" s="370"/>
      <c r="B627" s="414" t="s">
        <v>226</v>
      </c>
      <c r="C627" s="372"/>
      <c r="D627" s="373"/>
      <c r="E627" s="370"/>
      <c r="F627" s="374"/>
      <c r="G627" s="375"/>
      <c r="H627" s="375"/>
      <c r="I627" s="376"/>
      <c r="J627" s="375"/>
      <c r="K627" s="375"/>
      <c r="M627" s="337"/>
      <c r="N627" s="337"/>
      <c r="O627" s="364"/>
      <c r="P627" s="364"/>
      <c r="Q627" s="400"/>
    </row>
    <row r="628" spans="1:17" ht="22.5" customHeight="1">
      <c r="A628" s="370">
        <v>3.1</v>
      </c>
      <c r="B628" s="402" t="s">
        <v>542</v>
      </c>
      <c r="C628" s="411"/>
      <c r="D628" s="415"/>
      <c r="E628" s="378" t="s">
        <v>12</v>
      </c>
      <c r="F628" s="379">
        <v>150</v>
      </c>
      <c r="G628" s="380"/>
      <c r="H628" s="375"/>
      <c r="I628" s="381"/>
      <c r="J628" s="287"/>
      <c r="K628" s="287"/>
      <c r="M628" s="337">
        <v>18000</v>
      </c>
      <c r="N628" s="337"/>
      <c r="O628" s="364"/>
      <c r="P628" s="364"/>
    </row>
    <row r="629" spans="1:17" ht="22.5" customHeight="1">
      <c r="A629" s="370"/>
      <c r="B629" s="371"/>
      <c r="C629" s="372"/>
      <c r="D629" s="373"/>
      <c r="E629" s="370"/>
      <c r="F629" s="374"/>
      <c r="G629" s="375"/>
      <c r="H629" s="375"/>
      <c r="I629" s="381"/>
      <c r="J629" s="287"/>
      <c r="K629" s="287"/>
      <c r="M629" s="337"/>
      <c r="N629" s="337"/>
      <c r="O629" s="364"/>
      <c r="P629" s="364"/>
      <c r="Q629" s="400"/>
    </row>
    <row r="630" spans="1:17" s="383" customFormat="1" ht="22.5" customHeight="1">
      <c r="A630" s="412"/>
      <c r="B630" s="414"/>
      <c r="C630" s="416"/>
      <c r="D630" s="417" t="s">
        <v>228</v>
      </c>
      <c r="E630" s="412"/>
      <c r="F630" s="418"/>
      <c r="G630" s="408"/>
      <c r="H630" s="408"/>
      <c r="I630" s="408"/>
      <c r="J630" s="408"/>
      <c r="K630" s="408"/>
      <c r="M630" s="384"/>
      <c r="N630" s="384"/>
      <c r="O630" s="385"/>
      <c r="P630" s="385"/>
      <c r="Q630" s="419"/>
    </row>
    <row r="631" spans="1:17" ht="22.5" customHeight="1">
      <c r="A631" s="370"/>
      <c r="B631" s="371"/>
      <c r="C631" s="372"/>
      <c r="D631" s="373"/>
      <c r="E631" s="370"/>
      <c r="F631" s="374"/>
      <c r="G631" s="375"/>
      <c r="H631" s="375"/>
      <c r="I631" s="376"/>
      <c r="J631" s="375"/>
      <c r="K631" s="375"/>
      <c r="M631" s="337"/>
      <c r="N631" s="337"/>
      <c r="O631" s="364"/>
      <c r="P631" s="364"/>
      <c r="Q631" s="400"/>
    </row>
    <row r="632" spans="1:17" ht="22.5" customHeight="1">
      <c r="A632" s="370"/>
      <c r="B632" s="371"/>
      <c r="C632" s="372"/>
      <c r="D632" s="373"/>
      <c r="E632" s="370"/>
      <c r="F632" s="374"/>
      <c r="G632" s="375"/>
      <c r="H632" s="375"/>
      <c r="I632" s="376"/>
      <c r="J632" s="375"/>
      <c r="K632" s="375"/>
      <c r="M632" s="337"/>
      <c r="N632" s="337"/>
      <c r="O632" s="364"/>
      <c r="P632" s="364"/>
      <c r="Q632" s="400"/>
    </row>
    <row r="633" spans="1:17" ht="22.5" customHeight="1">
      <c r="A633" s="370"/>
      <c r="B633" s="371"/>
      <c r="C633" s="372"/>
      <c r="D633" s="373"/>
      <c r="E633" s="370"/>
      <c r="F633" s="374"/>
      <c r="G633" s="375"/>
      <c r="H633" s="375"/>
      <c r="I633" s="376"/>
      <c r="J633" s="375"/>
      <c r="K633" s="375"/>
      <c r="M633" s="337"/>
      <c r="N633" s="337"/>
      <c r="O633" s="364"/>
      <c r="P633" s="364"/>
      <c r="Q633" s="400"/>
    </row>
    <row r="634" spans="1:17" ht="22.5" customHeight="1">
      <c r="A634" s="370"/>
      <c r="B634" s="371"/>
      <c r="C634" s="372"/>
      <c r="D634" s="373"/>
      <c r="E634" s="370"/>
      <c r="F634" s="374"/>
      <c r="G634" s="375"/>
      <c r="H634" s="375"/>
      <c r="I634" s="376"/>
      <c r="J634" s="375"/>
      <c r="K634" s="375"/>
      <c r="M634" s="337"/>
      <c r="N634" s="337"/>
      <c r="O634" s="364"/>
      <c r="P634" s="364"/>
      <c r="Q634" s="400"/>
    </row>
    <row r="635" spans="1:17" ht="22.5" customHeight="1">
      <c r="A635" s="370"/>
      <c r="B635" s="371"/>
      <c r="C635" s="372"/>
      <c r="D635" s="373"/>
      <c r="E635" s="370"/>
      <c r="F635" s="374"/>
      <c r="G635" s="375"/>
      <c r="H635" s="375"/>
      <c r="I635" s="376"/>
      <c r="J635" s="375"/>
      <c r="K635" s="375"/>
      <c r="M635" s="337"/>
      <c r="N635" s="337"/>
      <c r="O635" s="364"/>
      <c r="P635" s="364"/>
      <c r="Q635" s="400"/>
    </row>
    <row r="636" spans="1:17" ht="22.5" customHeight="1">
      <c r="A636" s="370"/>
      <c r="B636" s="371"/>
      <c r="C636" s="372"/>
      <c r="D636" s="373"/>
      <c r="E636" s="370"/>
      <c r="F636" s="374"/>
      <c r="G636" s="375"/>
      <c r="H636" s="375"/>
      <c r="I636" s="376"/>
      <c r="J636" s="375"/>
      <c r="K636" s="375"/>
      <c r="M636" s="337"/>
      <c r="N636" s="337"/>
      <c r="O636" s="364"/>
      <c r="P636" s="364"/>
      <c r="Q636" s="400"/>
    </row>
    <row r="637" spans="1:17" ht="22.5" customHeight="1">
      <c r="A637" s="370"/>
      <c r="B637" s="371"/>
      <c r="C637" s="372"/>
      <c r="D637" s="373"/>
      <c r="E637" s="370"/>
      <c r="F637" s="374"/>
      <c r="G637" s="375"/>
      <c r="H637" s="375"/>
      <c r="I637" s="376"/>
      <c r="J637" s="375"/>
      <c r="K637" s="375"/>
      <c r="M637" s="337"/>
      <c r="N637" s="337"/>
      <c r="O637" s="364"/>
      <c r="P637" s="364"/>
      <c r="Q637" s="400"/>
    </row>
    <row r="638" spans="1:17" ht="22.5" customHeight="1">
      <c r="A638" s="370"/>
      <c r="B638" s="371"/>
      <c r="C638" s="372"/>
      <c r="D638" s="373"/>
      <c r="E638" s="370"/>
      <c r="F638" s="374"/>
      <c r="G638" s="375"/>
      <c r="H638" s="375"/>
      <c r="I638" s="376"/>
      <c r="J638" s="375"/>
      <c r="K638" s="375"/>
      <c r="M638" s="337"/>
      <c r="N638" s="337"/>
      <c r="O638" s="364"/>
      <c r="P638" s="364"/>
      <c r="Q638" s="400"/>
    </row>
    <row r="639" spans="1:17" ht="22.5" customHeight="1">
      <c r="A639" s="370"/>
      <c r="B639" s="420"/>
      <c r="C639" s="421"/>
      <c r="D639" s="407"/>
      <c r="E639" s="370"/>
      <c r="F639" s="374"/>
      <c r="G639" s="375"/>
      <c r="H639" s="408"/>
      <c r="I639" s="376"/>
      <c r="J639" s="408"/>
      <c r="K639" s="408"/>
      <c r="M639" s="337"/>
      <c r="N639" s="337"/>
      <c r="O639" s="364"/>
      <c r="P639" s="364"/>
    </row>
    <row r="640" spans="1:17" ht="22.5" customHeight="1">
      <c r="A640" s="360"/>
      <c r="B640" s="422"/>
      <c r="C640" s="423" t="s">
        <v>50</v>
      </c>
      <c r="D640" s="424" t="s">
        <v>51</v>
      </c>
      <c r="E640" s="425"/>
      <c r="F640" s="426"/>
      <c r="G640" s="427"/>
      <c r="H640" s="427"/>
      <c r="I640" s="427"/>
      <c r="J640" s="427"/>
      <c r="K640" s="428"/>
      <c r="M640" s="337"/>
      <c r="N640" s="337"/>
      <c r="O640" s="337"/>
      <c r="P640" s="337"/>
    </row>
    <row r="641" spans="1:16" ht="22.5" customHeight="1">
      <c r="A641" s="274"/>
      <c r="B641" s="283"/>
      <c r="C641" s="284"/>
      <c r="D641" s="429" t="s">
        <v>52</v>
      </c>
      <c r="E641" s="430"/>
      <c r="F641" s="431"/>
      <c r="G641" s="432"/>
      <c r="H641" s="432"/>
      <c r="I641" s="432"/>
      <c r="J641" s="432"/>
      <c r="K641" s="433"/>
      <c r="M641" s="337"/>
      <c r="N641" s="337"/>
      <c r="O641" s="337"/>
      <c r="P641" s="337"/>
    </row>
    <row r="642" spans="1:16" ht="22.5" customHeight="1">
      <c r="A642" s="274"/>
      <c r="B642" s="283"/>
      <c r="C642" s="284"/>
      <c r="D642" s="434" t="s">
        <v>53</v>
      </c>
      <c r="E642" s="435"/>
      <c r="F642" s="436"/>
      <c r="G642" s="437"/>
      <c r="H642" s="437"/>
      <c r="I642" s="437"/>
      <c r="J642" s="437"/>
      <c r="K642" s="438"/>
      <c r="M642" s="337"/>
      <c r="N642" s="337"/>
      <c r="O642" s="337"/>
      <c r="P642" s="337"/>
    </row>
    <row r="643" spans="1:16" ht="22.5" customHeight="1">
      <c r="A643" s="439"/>
      <c r="B643" s="440"/>
      <c r="C643" s="441"/>
      <c r="D643" s="442" t="s">
        <v>85</v>
      </c>
      <c r="E643" s="443"/>
      <c r="F643" s="444"/>
      <c r="G643" s="445"/>
      <c r="H643" s="445"/>
      <c r="I643" s="445"/>
      <c r="J643" s="445"/>
      <c r="K643" s="446"/>
      <c r="M643" s="337"/>
      <c r="N643" s="337"/>
      <c r="O643" s="337"/>
      <c r="P643" s="337"/>
    </row>
    <row r="644" spans="1:16" ht="21.75" customHeight="1">
      <c r="D644" s="448"/>
      <c r="E644" s="447"/>
      <c r="F644" s="449"/>
      <c r="G644" s="449"/>
      <c r="H644" s="449"/>
      <c r="I644" s="449"/>
      <c r="J644" s="449"/>
      <c r="K644" s="449"/>
      <c r="M644" s="337"/>
      <c r="N644" s="337"/>
      <c r="O644" s="337"/>
      <c r="P644" s="337"/>
    </row>
    <row r="645" spans="1:16" ht="21.75" customHeight="1">
      <c r="D645" s="448"/>
      <c r="E645" s="447"/>
      <c r="F645" s="449"/>
      <c r="G645" s="452"/>
      <c r="H645" s="452">
        <f>SUM(H10:H639)/2</f>
        <v>0</v>
      </c>
      <c r="I645" s="452"/>
      <c r="J645" s="452">
        <f>SUM(J10:J639)/2</f>
        <v>0</v>
      </c>
      <c r="K645" s="452">
        <f>SUM(K10:K639)/2</f>
        <v>0</v>
      </c>
      <c r="L645" s="450"/>
      <c r="O645" s="451"/>
      <c r="P645" s="451"/>
    </row>
    <row r="646" spans="1:16" ht="21.75" customHeight="1">
      <c r="G646" s="453"/>
      <c r="H646" s="453"/>
      <c r="I646" s="453"/>
      <c r="J646" s="453"/>
      <c r="K646" s="454">
        <f>+สรุปส่วนงาน!F42+สรุปส่วนงาน!F49+สรุปส่วนงาน!F55</f>
        <v>0</v>
      </c>
    </row>
    <row r="647" spans="1:16" ht="21.75" customHeight="1">
      <c r="G647" s="453"/>
      <c r="H647" s="453"/>
      <c r="I647" s="453"/>
      <c r="J647" s="453"/>
      <c r="K647" s="454">
        <f>+ใบสรุปราคา!H17+ใบสรุปราคา!H19+ใบสรุปราคา!H21</f>
        <v>0</v>
      </c>
    </row>
    <row r="648" spans="1:16" ht="21.75" customHeight="1">
      <c r="G648" s="453"/>
      <c r="H648" s="453"/>
      <c r="I648" s="453"/>
      <c r="J648" s="453"/>
      <c r="K648" s="453"/>
    </row>
  </sheetData>
  <mergeCells count="7">
    <mergeCell ref="R4:S4"/>
    <mergeCell ref="E5:G5"/>
    <mergeCell ref="B10:D10"/>
    <mergeCell ref="A1:K1"/>
    <mergeCell ref="J2:K2"/>
    <mergeCell ref="J3:K3"/>
    <mergeCell ref="E4:G4"/>
  </mergeCells>
  <pageMargins left="0.25" right="0.25" top="0.59055118100000004" bottom="0.222440945" header="0.39370078740157499" footer="0.23622047244094499"/>
  <pageSetup paperSize="9" scale="80" fitToHeight="0" orientation="portrait" r:id="rId1"/>
  <headerFooter alignWithMargins="0">
    <oddHeader xml:space="preserve">&amp;R&amp;"TH SarabunPSK,ธรรมดา"แบบ ปร.4 แผ่นที่ &amp;P+2/17   &amp;16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J68"/>
  <sheetViews>
    <sheetView view="pageBreakPreview" topLeftCell="B1" zoomScale="85" zoomScaleSheetLayoutView="85" workbookViewId="0">
      <selection activeCell="F15" sqref="F15"/>
    </sheetView>
  </sheetViews>
  <sheetFormatPr defaultRowHeight="21"/>
  <cols>
    <col min="1" max="1" width="7.6640625" style="116" customWidth="1"/>
    <col min="2" max="2" width="26.1640625" style="116" customWidth="1"/>
    <col min="3" max="3" width="18.83203125" style="116" customWidth="1"/>
    <col min="4" max="4" width="21" style="116" customWidth="1"/>
    <col min="5" max="5" width="14.33203125" style="116" customWidth="1"/>
    <col min="6" max="6" width="23.6640625" style="116" customWidth="1"/>
    <col min="7" max="7" width="30.1640625" style="116" customWidth="1"/>
    <col min="8" max="8" width="22.1640625" style="116" customWidth="1"/>
    <col min="9" max="9" width="12" style="116" customWidth="1"/>
    <col min="10" max="10" width="19.6640625" style="116" customWidth="1"/>
    <col min="11" max="256" width="9" style="116"/>
    <col min="257" max="257" width="7.6640625" style="116" customWidth="1"/>
    <col min="258" max="258" width="26.1640625" style="116" customWidth="1"/>
    <col min="259" max="259" width="18.83203125" style="116" customWidth="1"/>
    <col min="260" max="260" width="21" style="116" customWidth="1"/>
    <col min="261" max="261" width="14.33203125" style="116" customWidth="1"/>
    <col min="262" max="262" width="21.5" style="116" customWidth="1"/>
    <col min="263" max="263" width="22.6640625" style="116" customWidth="1"/>
    <col min="264" max="264" width="22.1640625" style="116" customWidth="1"/>
    <col min="265" max="265" width="12" style="116" customWidth="1"/>
    <col min="266" max="266" width="19.6640625" style="116" customWidth="1"/>
    <col min="267" max="512" width="9" style="116"/>
    <col min="513" max="513" width="7.6640625" style="116" customWidth="1"/>
    <col min="514" max="514" width="26.1640625" style="116" customWidth="1"/>
    <col min="515" max="515" width="18.83203125" style="116" customWidth="1"/>
    <col min="516" max="516" width="21" style="116" customWidth="1"/>
    <col min="517" max="517" width="14.33203125" style="116" customWidth="1"/>
    <col min="518" max="518" width="21.5" style="116" customWidth="1"/>
    <col min="519" max="519" width="22.6640625" style="116" customWidth="1"/>
    <col min="520" max="520" width="22.1640625" style="116" customWidth="1"/>
    <col min="521" max="521" width="12" style="116" customWidth="1"/>
    <col min="522" max="522" width="19.6640625" style="116" customWidth="1"/>
    <col min="523" max="768" width="9" style="116"/>
    <col min="769" max="769" width="7.6640625" style="116" customWidth="1"/>
    <col min="770" max="770" width="26.1640625" style="116" customWidth="1"/>
    <col min="771" max="771" width="18.83203125" style="116" customWidth="1"/>
    <col min="772" max="772" width="21" style="116" customWidth="1"/>
    <col min="773" max="773" width="14.33203125" style="116" customWidth="1"/>
    <col min="774" max="774" width="21.5" style="116" customWidth="1"/>
    <col min="775" max="775" width="22.6640625" style="116" customWidth="1"/>
    <col min="776" max="776" width="22.1640625" style="116" customWidth="1"/>
    <col min="777" max="777" width="12" style="116" customWidth="1"/>
    <col min="778" max="778" width="19.6640625" style="116" customWidth="1"/>
    <col min="779" max="1024" width="9" style="116"/>
    <col min="1025" max="1025" width="7.6640625" style="116" customWidth="1"/>
    <col min="1026" max="1026" width="26.1640625" style="116" customWidth="1"/>
    <col min="1027" max="1027" width="18.83203125" style="116" customWidth="1"/>
    <col min="1028" max="1028" width="21" style="116" customWidth="1"/>
    <col min="1029" max="1029" width="14.33203125" style="116" customWidth="1"/>
    <col min="1030" max="1030" width="21.5" style="116" customWidth="1"/>
    <col min="1031" max="1031" width="22.6640625" style="116" customWidth="1"/>
    <col min="1032" max="1032" width="22.1640625" style="116" customWidth="1"/>
    <col min="1033" max="1033" width="12" style="116" customWidth="1"/>
    <col min="1034" max="1034" width="19.6640625" style="116" customWidth="1"/>
    <col min="1035" max="1280" width="9" style="116"/>
    <col min="1281" max="1281" width="7.6640625" style="116" customWidth="1"/>
    <col min="1282" max="1282" width="26.1640625" style="116" customWidth="1"/>
    <col min="1283" max="1283" width="18.83203125" style="116" customWidth="1"/>
    <col min="1284" max="1284" width="21" style="116" customWidth="1"/>
    <col min="1285" max="1285" width="14.33203125" style="116" customWidth="1"/>
    <col min="1286" max="1286" width="21.5" style="116" customWidth="1"/>
    <col min="1287" max="1287" width="22.6640625" style="116" customWidth="1"/>
    <col min="1288" max="1288" width="22.1640625" style="116" customWidth="1"/>
    <col min="1289" max="1289" width="12" style="116" customWidth="1"/>
    <col min="1290" max="1290" width="19.6640625" style="116" customWidth="1"/>
    <col min="1291" max="1536" width="9" style="116"/>
    <col min="1537" max="1537" width="7.6640625" style="116" customWidth="1"/>
    <col min="1538" max="1538" width="26.1640625" style="116" customWidth="1"/>
    <col min="1539" max="1539" width="18.83203125" style="116" customWidth="1"/>
    <col min="1540" max="1540" width="21" style="116" customWidth="1"/>
    <col min="1541" max="1541" width="14.33203125" style="116" customWidth="1"/>
    <col min="1542" max="1542" width="21.5" style="116" customWidth="1"/>
    <col min="1543" max="1543" width="22.6640625" style="116" customWidth="1"/>
    <col min="1544" max="1544" width="22.1640625" style="116" customWidth="1"/>
    <col min="1545" max="1545" width="12" style="116" customWidth="1"/>
    <col min="1546" max="1546" width="19.6640625" style="116" customWidth="1"/>
    <col min="1547" max="1792" width="9" style="116"/>
    <col min="1793" max="1793" width="7.6640625" style="116" customWidth="1"/>
    <col min="1794" max="1794" width="26.1640625" style="116" customWidth="1"/>
    <col min="1795" max="1795" width="18.83203125" style="116" customWidth="1"/>
    <col min="1796" max="1796" width="21" style="116" customWidth="1"/>
    <col min="1797" max="1797" width="14.33203125" style="116" customWidth="1"/>
    <col min="1798" max="1798" width="21.5" style="116" customWidth="1"/>
    <col min="1799" max="1799" width="22.6640625" style="116" customWidth="1"/>
    <col min="1800" max="1800" width="22.1640625" style="116" customWidth="1"/>
    <col min="1801" max="1801" width="12" style="116" customWidth="1"/>
    <col min="1802" max="1802" width="19.6640625" style="116" customWidth="1"/>
    <col min="1803" max="2048" width="9" style="116"/>
    <col min="2049" max="2049" width="7.6640625" style="116" customWidth="1"/>
    <col min="2050" max="2050" width="26.1640625" style="116" customWidth="1"/>
    <col min="2051" max="2051" width="18.83203125" style="116" customWidth="1"/>
    <col min="2052" max="2052" width="21" style="116" customWidth="1"/>
    <col min="2053" max="2053" width="14.33203125" style="116" customWidth="1"/>
    <col min="2054" max="2054" width="21.5" style="116" customWidth="1"/>
    <col min="2055" max="2055" width="22.6640625" style="116" customWidth="1"/>
    <col min="2056" max="2056" width="22.1640625" style="116" customWidth="1"/>
    <col min="2057" max="2057" width="12" style="116" customWidth="1"/>
    <col min="2058" max="2058" width="19.6640625" style="116" customWidth="1"/>
    <col min="2059" max="2304" width="9" style="116"/>
    <col min="2305" max="2305" width="7.6640625" style="116" customWidth="1"/>
    <col min="2306" max="2306" width="26.1640625" style="116" customWidth="1"/>
    <col min="2307" max="2307" width="18.83203125" style="116" customWidth="1"/>
    <col min="2308" max="2308" width="21" style="116" customWidth="1"/>
    <col min="2309" max="2309" width="14.33203125" style="116" customWidth="1"/>
    <col min="2310" max="2310" width="21.5" style="116" customWidth="1"/>
    <col min="2311" max="2311" width="22.6640625" style="116" customWidth="1"/>
    <col min="2312" max="2312" width="22.1640625" style="116" customWidth="1"/>
    <col min="2313" max="2313" width="12" style="116" customWidth="1"/>
    <col min="2314" max="2314" width="19.6640625" style="116" customWidth="1"/>
    <col min="2315" max="2560" width="9" style="116"/>
    <col min="2561" max="2561" width="7.6640625" style="116" customWidth="1"/>
    <col min="2562" max="2562" width="26.1640625" style="116" customWidth="1"/>
    <col min="2563" max="2563" width="18.83203125" style="116" customWidth="1"/>
    <col min="2564" max="2564" width="21" style="116" customWidth="1"/>
    <col min="2565" max="2565" width="14.33203125" style="116" customWidth="1"/>
    <col min="2566" max="2566" width="21.5" style="116" customWidth="1"/>
    <col min="2567" max="2567" width="22.6640625" style="116" customWidth="1"/>
    <col min="2568" max="2568" width="22.1640625" style="116" customWidth="1"/>
    <col min="2569" max="2569" width="12" style="116" customWidth="1"/>
    <col min="2570" max="2570" width="19.6640625" style="116" customWidth="1"/>
    <col min="2571" max="2816" width="9" style="116"/>
    <col min="2817" max="2817" width="7.6640625" style="116" customWidth="1"/>
    <col min="2818" max="2818" width="26.1640625" style="116" customWidth="1"/>
    <col min="2819" max="2819" width="18.83203125" style="116" customWidth="1"/>
    <col min="2820" max="2820" width="21" style="116" customWidth="1"/>
    <col min="2821" max="2821" width="14.33203125" style="116" customWidth="1"/>
    <col min="2822" max="2822" width="21.5" style="116" customWidth="1"/>
    <col min="2823" max="2823" width="22.6640625" style="116" customWidth="1"/>
    <col min="2824" max="2824" width="22.1640625" style="116" customWidth="1"/>
    <col min="2825" max="2825" width="12" style="116" customWidth="1"/>
    <col min="2826" max="2826" width="19.6640625" style="116" customWidth="1"/>
    <col min="2827" max="3072" width="9" style="116"/>
    <col min="3073" max="3073" width="7.6640625" style="116" customWidth="1"/>
    <col min="3074" max="3074" width="26.1640625" style="116" customWidth="1"/>
    <col min="3075" max="3075" width="18.83203125" style="116" customWidth="1"/>
    <col min="3076" max="3076" width="21" style="116" customWidth="1"/>
    <col min="3077" max="3077" width="14.33203125" style="116" customWidth="1"/>
    <col min="3078" max="3078" width="21.5" style="116" customWidth="1"/>
    <col min="3079" max="3079" width="22.6640625" style="116" customWidth="1"/>
    <col min="3080" max="3080" width="22.1640625" style="116" customWidth="1"/>
    <col min="3081" max="3081" width="12" style="116" customWidth="1"/>
    <col min="3082" max="3082" width="19.6640625" style="116" customWidth="1"/>
    <col min="3083" max="3328" width="9" style="116"/>
    <col min="3329" max="3329" width="7.6640625" style="116" customWidth="1"/>
    <col min="3330" max="3330" width="26.1640625" style="116" customWidth="1"/>
    <col min="3331" max="3331" width="18.83203125" style="116" customWidth="1"/>
    <col min="3332" max="3332" width="21" style="116" customWidth="1"/>
    <col min="3333" max="3333" width="14.33203125" style="116" customWidth="1"/>
    <col min="3334" max="3334" width="21.5" style="116" customWidth="1"/>
    <col min="3335" max="3335" width="22.6640625" style="116" customWidth="1"/>
    <col min="3336" max="3336" width="22.1640625" style="116" customWidth="1"/>
    <col min="3337" max="3337" width="12" style="116" customWidth="1"/>
    <col min="3338" max="3338" width="19.6640625" style="116" customWidth="1"/>
    <col min="3339" max="3584" width="9" style="116"/>
    <col min="3585" max="3585" width="7.6640625" style="116" customWidth="1"/>
    <col min="3586" max="3586" width="26.1640625" style="116" customWidth="1"/>
    <col min="3587" max="3587" width="18.83203125" style="116" customWidth="1"/>
    <col min="3588" max="3588" width="21" style="116" customWidth="1"/>
    <col min="3589" max="3589" width="14.33203125" style="116" customWidth="1"/>
    <col min="3590" max="3590" width="21.5" style="116" customWidth="1"/>
    <col min="3591" max="3591" width="22.6640625" style="116" customWidth="1"/>
    <col min="3592" max="3592" width="22.1640625" style="116" customWidth="1"/>
    <col min="3593" max="3593" width="12" style="116" customWidth="1"/>
    <col min="3594" max="3594" width="19.6640625" style="116" customWidth="1"/>
    <col min="3595" max="3840" width="9" style="116"/>
    <col min="3841" max="3841" width="7.6640625" style="116" customWidth="1"/>
    <col min="3842" max="3842" width="26.1640625" style="116" customWidth="1"/>
    <col min="3843" max="3843" width="18.83203125" style="116" customWidth="1"/>
    <col min="3844" max="3844" width="21" style="116" customWidth="1"/>
    <col min="3845" max="3845" width="14.33203125" style="116" customWidth="1"/>
    <col min="3846" max="3846" width="21.5" style="116" customWidth="1"/>
    <col min="3847" max="3847" width="22.6640625" style="116" customWidth="1"/>
    <col min="3848" max="3848" width="22.1640625" style="116" customWidth="1"/>
    <col min="3849" max="3849" width="12" style="116" customWidth="1"/>
    <col min="3850" max="3850" width="19.6640625" style="116" customWidth="1"/>
    <col min="3851" max="4096" width="9" style="116"/>
    <col min="4097" max="4097" width="7.6640625" style="116" customWidth="1"/>
    <col min="4098" max="4098" width="26.1640625" style="116" customWidth="1"/>
    <col min="4099" max="4099" width="18.83203125" style="116" customWidth="1"/>
    <col min="4100" max="4100" width="21" style="116" customWidth="1"/>
    <col min="4101" max="4101" width="14.33203125" style="116" customWidth="1"/>
    <col min="4102" max="4102" width="21.5" style="116" customWidth="1"/>
    <col min="4103" max="4103" width="22.6640625" style="116" customWidth="1"/>
    <col min="4104" max="4104" width="22.1640625" style="116" customWidth="1"/>
    <col min="4105" max="4105" width="12" style="116" customWidth="1"/>
    <col min="4106" max="4106" width="19.6640625" style="116" customWidth="1"/>
    <col min="4107" max="4352" width="9" style="116"/>
    <col min="4353" max="4353" width="7.6640625" style="116" customWidth="1"/>
    <col min="4354" max="4354" width="26.1640625" style="116" customWidth="1"/>
    <col min="4355" max="4355" width="18.83203125" style="116" customWidth="1"/>
    <col min="4356" max="4356" width="21" style="116" customWidth="1"/>
    <col min="4357" max="4357" width="14.33203125" style="116" customWidth="1"/>
    <col min="4358" max="4358" width="21.5" style="116" customWidth="1"/>
    <col min="4359" max="4359" width="22.6640625" style="116" customWidth="1"/>
    <col min="4360" max="4360" width="22.1640625" style="116" customWidth="1"/>
    <col min="4361" max="4361" width="12" style="116" customWidth="1"/>
    <col min="4362" max="4362" width="19.6640625" style="116" customWidth="1"/>
    <col min="4363" max="4608" width="9" style="116"/>
    <col min="4609" max="4609" width="7.6640625" style="116" customWidth="1"/>
    <col min="4610" max="4610" width="26.1640625" style="116" customWidth="1"/>
    <col min="4611" max="4611" width="18.83203125" style="116" customWidth="1"/>
    <col min="4612" max="4612" width="21" style="116" customWidth="1"/>
    <col min="4613" max="4613" width="14.33203125" style="116" customWidth="1"/>
    <col min="4614" max="4614" width="21.5" style="116" customWidth="1"/>
    <col min="4615" max="4615" width="22.6640625" style="116" customWidth="1"/>
    <col min="4616" max="4616" width="22.1640625" style="116" customWidth="1"/>
    <col min="4617" max="4617" width="12" style="116" customWidth="1"/>
    <col min="4618" max="4618" width="19.6640625" style="116" customWidth="1"/>
    <col min="4619" max="4864" width="9" style="116"/>
    <col min="4865" max="4865" width="7.6640625" style="116" customWidth="1"/>
    <col min="4866" max="4866" width="26.1640625" style="116" customWidth="1"/>
    <col min="4867" max="4867" width="18.83203125" style="116" customWidth="1"/>
    <col min="4868" max="4868" width="21" style="116" customWidth="1"/>
    <col min="4869" max="4869" width="14.33203125" style="116" customWidth="1"/>
    <col min="4870" max="4870" width="21.5" style="116" customWidth="1"/>
    <col min="4871" max="4871" width="22.6640625" style="116" customWidth="1"/>
    <col min="4872" max="4872" width="22.1640625" style="116" customWidth="1"/>
    <col min="4873" max="4873" width="12" style="116" customWidth="1"/>
    <col min="4874" max="4874" width="19.6640625" style="116" customWidth="1"/>
    <col min="4875" max="5120" width="9" style="116"/>
    <col min="5121" max="5121" width="7.6640625" style="116" customWidth="1"/>
    <col min="5122" max="5122" width="26.1640625" style="116" customWidth="1"/>
    <col min="5123" max="5123" width="18.83203125" style="116" customWidth="1"/>
    <col min="5124" max="5124" width="21" style="116" customWidth="1"/>
    <col min="5125" max="5125" width="14.33203125" style="116" customWidth="1"/>
    <col min="5126" max="5126" width="21.5" style="116" customWidth="1"/>
    <col min="5127" max="5127" width="22.6640625" style="116" customWidth="1"/>
    <col min="5128" max="5128" width="22.1640625" style="116" customWidth="1"/>
    <col min="5129" max="5129" width="12" style="116" customWidth="1"/>
    <col min="5130" max="5130" width="19.6640625" style="116" customWidth="1"/>
    <col min="5131" max="5376" width="9" style="116"/>
    <col min="5377" max="5377" width="7.6640625" style="116" customWidth="1"/>
    <col min="5378" max="5378" width="26.1640625" style="116" customWidth="1"/>
    <col min="5379" max="5379" width="18.83203125" style="116" customWidth="1"/>
    <col min="5380" max="5380" width="21" style="116" customWidth="1"/>
    <col min="5381" max="5381" width="14.33203125" style="116" customWidth="1"/>
    <col min="5382" max="5382" width="21.5" style="116" customWidth="1"/>
    <col min="5383" max="5383" width="22.6640625" style="116" customWidth="1"/>
    <col min="5384" max="5384" width="22.1640625" style="116" customWidth="1"/>
    <col min="5385" max="5385" width="12" style="116" customWidth="1"/>
    <col min="5386" max="5386" width="19.6640625" style="116" customWidth="1"/>
    <col min="5387" max="5632" width="9" style="116"/>
    <col min="5633" max="5633" width="7.6640625" style="116" customWidth="1"/>
    <col min="5634" max="5634" width="26.1640625" style="116" customWidth="1"/>
    <col min="5635" max="5635" width="18.83203125" style="116" customWidth="1"/>
    <col min="5636" max="5636" width="21" style="116" customWidth="1"/>
    <col min="5637" max="5637" width="14.33203125" style="116" customWidth="1"/>
    <col min="5638" max="5638" width="21.5" style="116" customWidth="1"/>
    <col min="5639" max="5639" width="22.6640625" style="116" customWidth="1"/>
    <col min="5640" max="5640" width="22.1640625" style="116" customWidth="1"/>
    <col min="5641" max="5641" width="12" style="116" customWidth="1"/>
    <col min="5642" max="5642" width="19.6640625" style="116" customWidth="1"/>
    <col min="5643" max="5888" width="9" style="116"/>
    <col min="5889" max="5889" width="7.6640625" style="116" customWidth="1"/>
    <col min="5890" max="5890" width="26.1640625" style="116" customWidth="1"/>
    <col min="5891" max="5891" width="18.83203125" style="116" customWidth="1"/>
    <col min="5892" max="5892" width="21" style="116" customWidth="1"/>
    <col min="5893" max="5893" width="14.33203125" style="116" customWidth="1"/>
    <col min="5894" max="5894" width="21.5" style="116" customWidth="1"/>
    <col min="5895" max="5895" width="22.6640625" style="116" customWidth="1"/>
    <col min="5896" max="5896" width="22.1640625" style="116" customWidth="1"/>
    <col min="5897" max="5897" width="12" style="116" customWidth="1"/>
    <col min="5898" max="5898" width="19.6640625" style="116" customWidth="1"/>
    <col min="5899" max="6144" width="9" style="116"/>
    <col min="6145" max="6145" width="7.6640625" style="116" customWidth="1"/>
    <col min="6146" max="6146" width="26.1640625" style="116" customWidth="1"/>
    <col min="6147" max="6147" width="18.83203125" style="116" customWidth="1"/>
    <col min="6148" max="6148" width="21" style="116" customWidth="1"/>
    <col min="6149" max="6149" width="14.33203125" style="116" customWidth="1"/>
    <col min="6150" max="6150" width="21.5" style="116" customWidth="1"/>
    <col min="6151" max="6151" width="22.6640625" style="116" customWidth="1"/>
    <col min="6152" max="6152" width="22.1640625" style="116" customWidth="1"/>
    <col min="6153" max="6153" width="12" style="116" customWidth="1"/>
    <col min="6154" max="6154" width="19.6640625" style="116" customWidth="1"/>
    <col min="6155" max="6400" width="9" style="116"/>
    <col min="6401" max="6401" width="7.6640625" style="116" customWidth="1"/>
    <col min="6402" max="6402" width="26.1640625" style="116" customWidth="1"/>
    <col min="6403" max="6403" width="18.83203125" style="116" customWidth="1"/>
    <col min="6404" max="6404" width="21" style="116" customWidth="1"/>
    <col min="6405" max="6405" width="14.33203125" style="116" customWidth="1"/>
    <col min="6406" max="6406" width="21.5" style="116" customWidth="1"/>
    <col min="6407" max="6407" width="22.6640625" style="116" customWidth="1"/>
    <col min="6408" max="6408" width="22.1640625" style="116" customWidth="1"/>
    <col min="6409" max="6409" width="12" style="116" customWidth="1"/>
    <col min="6410" max="6410" width="19.6640625" style="116" customWidth="1"/>
    <col min="6411" max="6656" width="9" style="116"/>
    <col min="6657" max="6657" width="7.6640625" style="116" customWidth="1"/>
    <col min="6658" max="6658" width="26.1640625" style="116" customWidth="1"/>
    <col min="6659" max="6659" width="18.83203125" style="116" customWidth="1"/>
    <col min="6660" max="6660" width="21" style="116" customWidth="1"/>
    <col min="6661" max="6661" width="14.33203125" style="116" customWidth="1"/>
    <col min="6662" max="6662" width="21.5" style="116" customWidth="1"/>
    <col min="6663" max="6663" width="22.6640625" style="116" customWidth="1"/>
    <col min="6664" max="6664" width="22.1640625" style="116" customWidth="1"/>
    <col min="6665" max="6665" width="12" style="116" customWidth="1"/>
    <col min="6666" max="6666" width="19.6640625" style="116" customWidth="1"/>
    <col min="6667" max="6912" width="9" style="116"/>
    <col min="6913" max="6913" width="7.6640625" style="116" customWidth="1"/>
    <col min="6914" max="6914" width="26.1640625" style="116" customWidth="1"/>
    <col min="6915" max="6915" width="18.83203125" style="116" customWidth="1"/>
    <col min="6916" max="6916" width="21" style="116" customWidth="1"/>
    <col min="6917" max="6917" width="14.33203125" style="116" customWidth="1"/>
    <col min="6918" max="6918" width="21.5" style="116" customWidth="1"/>
    <col min="6919" max="6919" width="22.6640625" style="116" customWidth="1"/>
    <col min="6920" max="6920" width="22.1640625" style="116" customWidth="1"/>
    <col min="6921" max="6921" width="12" style="116" customWidth="1"/>
    <col min="6922" max="6922" width="19.6640625" style="116" customWidth="1"/>
    <col min="6923" max="7168" width="9" style="116"/>
    <col min="7169" max="7169" width="7.6640625" style="116" customWidth="1"/>
    <col min="7170" max="7170" width="26.1640625" style="116" customWidth="1"/>
    <col min="7171" max="7171" width="18.83203125" style="116" customWidth="1"/>
    <col min="7172" max="7172" width="21" style="116" customWidth="1"/>
    <col min="7173" max="7173" width="14.33203125" style="116" customWidth="1"/>
    <col min="7174" max="7174" width="21.5" style="116" customWidth="1"/>
    <col min="7175" max="7175" width="22.6640625" style="116" customWidth="1"/>
    <col min="7176" max="7176" width="22.1640625" style="116" customWidth="1"/>
    <col min="7177" max="7177" width="12" style="116" customWidth="1"/>
    <col min="7178" max="7178" width="19.6640625" style="116" customWidth="1"/>
    <col min="7179" max="7424" width="9" style="116"/>
    <col min="7425" max="7425" width="7.6640625" style="116" customWidth="1"/>
    <col min="7426" max="7426" width="26.1640625" style="116" customWidth="1"/>
    <col min="7427" max="7427" width="18.83203125" style="116" customWidth="1"/>
    <col min="7428" max="7428" width="21" style="116" customWidth="1"/>
    <col min="7429" max="7429" width="14.33203125" style="116" customWidth="1"/>
    <col min="7430" max="7430" width="21.5" style="116" customWidth="1"/>
    <col min="7431" max="7431" width="22.6640625" style="116" customWidth="1"/>
    <col min="7432" max="7432" width="22.1640625" style="116" customWidth="1"/>
    <col min="7433" max="7433" width="12" style="116" customWidth="1"/>
    <col min="7434" max="7434" width="19.6640625" style="116" customWidth="1"/>
    <col min="7435" max="7680" width="9" style="116"/>
    <col min="7681" max="7681" width="7.6640625" style="116" customWidth="1"/>
    <col min="7682" max="7682" width="26.1640625" style="116" customWidth="1"/>
    <col min="7683" max="7683" width="18.83203125" style="116" customWidth="1"/>
    <col min="7684" max="7684" width="21" style="116" customWidth="1"/>
    <col min="7685" max="7685" width="14.33203125" style="116" customWidth="1"/>
    <col min="7686" max="7686" width="21.5" style="116" customWidth="1"/>
    <col min="7687" max="7687" width="22.6640625" style="116" customWidth="1"/>
    <col min="7688" max="7688" width="22.1640625" style="116" customWidth="1"/>
    <col min="7689" max="7689" width="12" style="116" customWidth="1"/>
    <col min="7690" max="7690" width="19.6640625" style="116" customWidth="1"/>
    <col min="7691" max="7936" width="9" style="116"/>
    <col min="7937" max="7937" width="7.6640625" style="116" customWidth="1"/>
    <col min="7938" max="7938" width="26.1640625" style="116" customWidth="1"/>
    <col min="7939" max="7939" width="18.83203125" style="116" customWidth="1"/>
    <col min="7940" max="7940" width="21" style="116" customWidth="1"/>
    <col min="7941" max="7941" width="14.33203125" style="116" customWidth="1"/>
    <col min="7942" max="7942" width="21.5" style="116" customWidth="1"/>
    <col min="7943" max="7943" width="22.6640625" style="116" customWidth="1"/>
    <col min="7944" max="7944" width="22.1640625" style="116" customWidth="1"/>
    <col min="7945" max="7945" width="12" style="116" customWidth="1"/>
    <col min="7946" max="7946" width="19.6640625" style="116" customWidth="1"/>
    <col min="7947" max="8192" width="9" style="116"/>
    <col min="8193" max="8193" width="7.6640625" style="116" customWidth="1"/>
    <col min="8194" max="8194" width="26.1640625" style="116" customWidth="1"/>
    <col min="8195" max="8195" width="18.83203125" style="116" customWidth="1"/>
    <col min="8196" max="8196" width="21" style="116" customWidth="1"/>
    <col min="8197" max="8197" width="14.33203125" style="116" customWidth="1"/>
    <col min="8198" max="8198" width="21.5" style="116" customWidth="1"/>
    <col min="8199" max="8199" width="22.6640625" style="116" customWidth="1"/>
    <col min="8200" max="8200" width="22.1640625" style="116" customWidth="1"/>
    <col min="8201" max="8201" width="12" style="116" customWidth="1"/>
    <col min="8202" max="8202" width="19.6640625" style="116" customWidth="1"/>
    <col min="8203" max="8448" width="9" style="116"/>
    <col min="8449" max="8449" width="7.6640625" style="116" customWidth="1"/>
    <col min="8450" max="8450" width="26.1640625" style="116" customWidth="1"/>
    <col min="8451" max="8451" width="18.83203125" style="116" customWidth="1"/>
    <col min="8452" max="8452" width="21" style="116" customWidth="1"/>
    <col min="8453" max="8453" width="14.33203125" style="116" customWidth="1"/>
    <col min="8454" max="8454" width="21.5" style="116" customWidth="1"/>
    <col min="8455" max="8455" width="22.6640625" style="116" customWidth="1"/>
    <col min="8456" max="8456" width="22.1640625" style="116" customWidth="1"/>
    <col min="8457" max="8457" width="12" style="116" customWidth="1"/>
    <col min="8458" max="8458" width="19.6640625" style="116" customWidth="1"/>
    <col min="8459" max="8704" width="9" style="116"/>
    <col min="8705" max="8705" width="7.6640625" style="116" customWidth="1"/>
    <col min="8706" max="8706" width="26.1640625" style="116" customWidth="1"/>
    <col min="8707" max="8707" width="18.83203125" style="116" customWidth="1"/>
    <col min="8708" max="8708" width="21" style="116" customWidth="1"/>
    <col min="8709" max="8709" width="14.33203125" style="116" customWidth="1"/>
    <col min="8710" max="8710" width="21.5" style="116" customWidth="1"/>
    <col min="8711" max="8711" width="22.6640625" style="116" customWidth="1"/>
    <col min="8712" max="8712" width="22.1640625" style="116" customWidth="1"/>
    <col min="8713" max="8713" width="12" style="116" customWidth="1"/>
    <col min="8714" max="8714" width="19.6640625" style="116" customWidth="1"/>
    <col min="8715" max="8960" width="9" style="116"/>
    <col min="8961" max="8961" width="7.6640625" style="116" customWidth="1"/>
    <col min="8962" max="8962" width="26.1640625" style="116" customWidth="1"/>
    <col min="8963" max="8963" width="18.83203125" style="116" customWidth="1"/>
    <col min="8964" max="8964" width="21" style="116" customWidth="1"/>
    <col min="8965" max="8965" width="14.33203125" style="116" customWidth="1"/>
    <col min="8966" max="8966" width="21.5" style="116" customWidth="1"/>
    <col min="8967" max="8967" width="22.6640625" style="116" customWidth="1"/>
    <col min="8968" max="8968" width="22.1640625" style="116" customWidth="1"/>
    <col min="8969" max="8969" width="12" style="116" customWidth="1"/>
    <col min="8970" max="8970" width="19.6640625" style="116" customWidth="1"/>
    <col min="8971" max="9216" width="9" style="116"/>
    <col min="9217" max="9217" width="7.6640625" style="116" customWidth="1"/>
    <col min="9218" max="9218" width="26.1640625" style="116" customWidth="1"/>
    <col min="9219" max="9219" width="18.83203125" style="116" customWidth="1"/>
    <col min="9220" max="9220" width="21" style="116" customWidth="1"/>
    <col min="9221" max="9221" width="14.33203125" style="116" customWidth="1"/>
    <col min="9222" max="9222" width="21.5" style="116" customWidth="1"/>
    <col min="9223" max="9223" width="22.6640625" style="116" customWidth="1"/>
    <col min="9224" max="9224" width="22.1640625" style="116" customWidth="1"/>
    <col min="9225" max="9225" width="12" style="116" customWidth="1"/>
    <col min="9226" max="9226" width="19.6640625" style="116" customWidth="1"/>
    <col min="9227" max="9472" width="9" style="116"/>
    <col min="9473" max="9473" width="7.6640625" style="116" customWidth="1"/>
    <col min="9474" max="9474" width="26.1640625" style="116" customWidth="1"/>
    <col min="9475" max="9475" width="18.83203125" style="116" customWidth="1"/>
    <col min="9476" max="9476" width="21" style="116" customWidth="1"/>
    <col min="9477" max="9477" width="14.33203125" style="116" customWidth="1"/>
    <col min="9478" max="9478" width="21.5" style="116" customWidth="1"/>
    <col min="9479" max="9479" width="22.6640625" style="116" customWidth="1"/>
    <col min="9480" max="9480" width="22.1640625" style="116" customWidth="1"/>
    <col min="9481" max="9481" width="12" style="116" customWidth="1"/>
    <col min="9482" max="9482" width="19.6640625" style="116" customWidth="1"/>
    <col min="9483" max="9728" width="9" style="116"/>
    <col min="9729" max="9729" width="7.6640625" style="116" customWidth="1"/>
    <col min="9730" max="9730" width="26.1640625" style="116" customWidth="1"/>
    <col min="9731" max="9731" width="18.83203125" style="116" customWidth="1"/>
    <col min="9732" max="9732" width="21" style="116" customWidth="1"/>
    <col min="9733" max="9733" width="14.33203125" style="116" customWidth="1"/>
    <col min="9734" max="9734" width="21.5" style="116" customWidth="1"/>
    <col min="9735" max="9735" width="22.6640625" style="116" customWidth="1"/>
    <col min="9736" max="9736" width="22.1640625" style="116" customWidth="1"/>
    <col min="9737" max="9737" width="12" style="116" customWidth="1"/>
    <col min="9738" max="9738" width="19.6640625" style="116" customWidth="1"/>
    <col min="9739" max="9984" width="9" style="116"/>
    <col min="9985" max="9985" width="7.6640625" style="116" customWidth="1"/>
    <col min="9986" max="9986" width="26.1640625" style="116" customWidth="1"/>
    <col min="9987" max="9987" width="18.83203125" style="116" customWidth="1"/>
    <col min="9988" max="9988" width="21" style="116" customWidth="1"/>
    <col min="9989" max="9989" width="14.33203125" style="116" customWidth="1"/>
    <col min="9990" max="9990" width="21.5" style="116" customWidth="1"/>
    <col min="9991" max="9991" width="22.6640625" style="116" customWidth="1"/>
    <col min="9992" max="9992" width="22.1640625" style="116" customWidth="1"/>
    <col min="9993" max="9993" width="12" style="116" customWidth="1"/>
    <col min="9994" max="9994" width="19.6640625" style="116" customWidth="1"/>
    <col min="9995" max="10240" width="9" style="116"/>
    <col min="10241" max="10241" width="7.6640625" style="116" customWidth="1"/>
    <col min="10242" max="10242" width="26.1640625" style="116" customWidth="1"/>
    <col min="10243" max="10243" width="18.83203125" style="116" customWidth="1"/>
    <col min="10244" max="10244" width="21" style="116" customWidth="1"/>
    <col min="10245" max="10245" width="14.33203125" style="116" customWidth="1"/>
    <col min="10246" max="10246" width="21.5" style="116" customWidth="1"/>
    <col min="10247" max="10247" width="22.6640625" style="116" customWidth="1"/>
    <col min="10248" max="10248" width="22.1640625" style="116" customWidth="1"/>
    <col min="10249" max="10249" width="12" style="116" customWidth="1"/>
    <col min="10250" max="10250" width="19.6640625" style="116" customWidth="1"/>
    <col min="10251" max="10496" width="9" style="116"/>
    <col min="10497" max="10497" width="7.6640625" style="116" customWidth="1"/>
    <col min="10498" max="10498" width="26.1640625" style="116" customWidth="1"/>
    <col min="10499" max="10499" width="18.83203125" style="116" customWidth="1"/>
    <col min="10500" max="10500" width="21" style="116" customWidth="1"/>
    <col min="10501" max="10501" width="14.33203125" style="116" customWidth="1"/>
    <col min="10502" max="10502" width="21.5" style="116" customWidth="1"/>
    <col min="10503" max="10503" width="22.6640625" style="116" customWidth="1"/>
    <col min="10504" max="10504" width="22.1640625" style="116" customWidth="1"/>
    <col min="10505" max="10505" width="12" style="116" customWidth="1"/>
    <col min="10506" max="10506" width="19.6640625" style="116" customWidth="1"/>
    <col min="10507" max="10752" width="9" style="116"/>
    <col min="10753" max="10753" width="7.6640625" style="116" customWidth="1"/>
    <col min="10754" max="10754" width="26.1640625" style="116" customWidth="1"/>
    <col min="10755" max="10755" width="18.83203125" style="116" customWidth="1"/>
    <col min="10756" max="10756" width="21" style="116" customWidth="1"/>
    <col min="10757" max="10757" width="14.33203125" style="116" customWidth="1"/>
    <col min="10758" max="10758" width="21.5" style="116" customWidth="1"/>
    <col min="10759" max="10759" width="22.6640625" style="116" customWidth="1"/>
    <col min="10760" max="10760" width="22.1640625" style="116" customWidth="1"/>
    <col min="10761" max="10761" width="12" style="116" customWidth="1"/>
    <col min="10762" max="10762" width="19.6640625" style="116" customWidth="1"/>
    <col min="10763" max="11008" width="9" style="116"/>
    <col min="11009" max="11009" width="7.6640625" style="116" customWidth="1"/>
    <col min="11010" max="11010" width="26.1640625" style="116" customWidth="1"/>
    <col min="11011" max="11011" width="18.83203125" style="116" customWidth="1"/>
    <col min="11012" max="11012" width="21" style="116" customWidth="1"/>
    <col min="11013" max="11013" width="14.33203125" style="116" customWidth="1"/>
    <col min="11014" max="11014" width="21.5" style="116" customWidth="1"/>
    <col min="11015" max="11015" width="22.6640625" style="116" customWidth="1"/>
    <col min="11016" max="11016" width="22.1640625" style="116" customWidth="1"/>
    <col min="11017" max="11017" width="12" style="116" customWidth="1"/>
    <col min="11018" max="11018" width="19.6640625" style="116" customWidth="1"/>
    <col min="11019" max="11264" width="9" style="116"/>
    <col min="11265" max="11265" width="7.6640625" style="116" customWidth="1"/>
    <col min="11266" max="11266" width="26.1640625" style="116" customWidth="1"/>
    <col min="11267" max="11267" width="18.83203125" style="116" customWidth="1"/>
    <col min="11268" max="11268" width="21" style="116" customWidth="1"/>
    <col min="11269" max="11269" width="14.33203125" style="116" customWidth="1"/>
    <col min="11270" max="11270" width="21.5" style="116" customWidth="1"/>
    <col min="11271" max="11271" width="22.6640625" style="116" customWidth="1"/>
    <col min="11272" max="11272" width="22.1640625" style="116" customWidth="1"/>
    <col min="11273" max="11273" width="12" style="116" customWidth="1"/>
    <col min="11274" max="11274" width="19.6640625" style="116" customWidth="1"/>
    <col min="11275" max="11520" width="9" style="116"/>
    <col min="11521" max="11521" width="7.6640625" style="116" customWidth="1"/>
    <col min="11522" max="11522" width="26.1640625" style="116" customWidth="1"/>
    <col min="11523" max="11523" width="18.83203125" style="116" customWidth="1"/>
    <col min="11524" max="11524" width="21" style="116" customWidth="1"/>
    <col min="11525" max="11525" width="14.33203125" style="116" customWidth="1"/>
    <col min="11526" max="11526" width="21.5" style="116" customWidth="1"/>
    <col min="11527" max="11527" width="22.6640625" style="116" customWidth="1"/>
    <col min="11528" max="11528" width="22.1640625" style="116" customWidth="1"/>
    <col min="11529" max="11529" width="12" style="116" customWidth="1"/>
    <col min="11530" max="11530" width="19.6640625" style="116" customWidth="1"/>
    <col min="11531" max="11776" width="9" style="116"/>
    <col min="11777" max="11777" width="7.6640625" style="116" customWidth="1"/>
    <col min="11778" max="11778" width="26.1640625" style="116" customWidth="1"/>
    <col min="11779" max="11779" width="18.83203125" style="116" customWidth="1"/>
    <col min="11780" max="11780" width="21" style="116" customWidth="1"/>
    <col min="11781" max="11781" width="14.33203125" style="116" customWidth="1"/>
    <col min="11782" max="11782" width="21.5" style="116" customWidth="1"/>
    <col min="11783" max="11783" width="22.6640625" style="116" customWidth="1"/>
    <col min="11784" max="11784" width="22.1640625" style="116" customWidth="1"/>
    <col min="11785" max="11785" width="12" style="116" customWidth="1"/>
    <col min="11786" max="11786" width="19.6640625" style="116" customWidth="1"/>
    <col min="11787" max="12032" width="9" style="116"/>
    <col min="12033" max="12033" width="7.6640625" style="116" customWidth="1"/>
    <col min="12034" max="12034" width="26.1640625" style="116" customWidth="1"/>
    <col min="12035" max="12035" width="18.83203125" style="116" customWidth="1"/>
    <col min="12036" max="12036" width="21" style="116" customWidth="1"/>
    <col min="12037" max="12037" width="14.33203125" style="116" customWidth="1"/>
    <col min="12038" max="12038" width="21.5" style="116" customWidth="1"/>
    <col min="12039" max="12039" width="22.6640625" style="116" customWidth="1"/>
    <col min="12040" max="12040" width="22.1640625" style="116" customWidth="1"/>
    <col min="12041" max="12041" width="12" style="116" customWidth="1"/>
    <col min="12042" max="12042" width="19.6640625" style="116" customWidth="1"/>
    <col min="12043" max="12288" width="9" style="116"/>
    <col min="12289" max="12289" width="7.6640625" style="116" customWidth="1"/>
    <col min="12290" max="12290" width="26.1640625" style="116" customWidth="1"/>
    <col min="12291" max="12291" width="18.83203125" style="116" customWidth="1"/>
    <col min="12292" max="12292" width="21" style="116" customWidth="1"/>
    <col min="12293" max="12293" width="14.33203125" style="116" customWidth="1"/>
    <col min="12294" max="12294" width="21.5" style="116" customWidth="1"/>
    <col min="12295" max="12295" width="22.6640625" style="116" customWidth="1"/>
    <col min="12296" max="12296" width="22.1640625" style="116" customWidth="1"/>
    <col min="12297" max="12297" width="12" style="116" customWidth="1"/>
    <col min="12298" max="12298" width="19.6640625" style="116" customWidth="1"/>
    <col min="12299" max="12544" width="9" style="116"/>
    <col min="12545" max="12545" width="7.6640625" style="116" customWidth="1"/>
    <col min="12546" max="12546" width="26.1640625" style="116" customWidth="1"/>
    <col min="12547" max="12547" width="18.83203125" style="116" customWidth="1"/>
    <col min="12548" max="12548" width="21" style="116" customWidth="1"/>
    <col min="12549" max="12549" width="14.33203125" style="116" customWidth="1"/>
    <col min="12550" max="12550" width="21.5" style="116" customWidth="1"/>
    <col min="12551" max="12551" width="22.6640625" style="116" customWidth="1"/>
    <col min="12552" max="12552" width="22.1640625" style="116" customWidth="1"/>
    <col min="12553" max="12553" width="12" style="116" customWidth="1"/>
    <col min="12554" max="12554" width="19.6640625" style="116" customWidth="1"/>
    <col min="12555" max="12800" width="9" style="116"/>
    <col min="12801" max="12801" width="7.6640625" style="116" customWidth="1"/>
    <col min="12802" max="12802" width="26.1640625" style="116" customWidth="1"/>
    <col min="12803" max="12803" width="18.83203125" style="116" customWidth="1"/>
    <col min="12804" max="12804" width="21" style="116" customWidth="1"/>
    <col min="12805" max="12805" width="14.33203125" style="116" customWidth="1"/>
    <col min="12806" max="12806" width="21.5" style="116" customWidth="1"/>
    <col min="12807" max="12807" width="22.6640625" style="116" customWidth="1"/>
    <col min="12808" max="12808" width="22.1640625" style="116" customWidth="1"/>
    <col min="12809" max="12809" width="12" style="116" customWidth="1"/>
    <col min="12810" max="12810" width="19.6640625" style="116" customWidth="1"/>
    <col min="12811" max="13056" width="9" style="116"/>
    <col min="13057" max="13057" width="7.6640625" style="116" customWidth="1"/>
    <col min="13058" max="13058" width="26.1640625" style="116" customWidth="1"/>
    <col min="13059" max="13059" width="18.83203125" style="116" customWidth="1"/>
    <col min="13060" max="13060" width="21" style="116" customWidth="1"/>
    <col min="13061" max="13061" width="14.33203125" style="116" customWidth="1"/>
    <col min="13062" max="13062" width="21.5" style="116" customWidth="1"/>
    <col min="13063" max="13063" width="22.6640625" style="116" customWidth="1"/>
    <col min="13064" max="13064" width="22.1640625" style="116" customWidth="1"/>
    <col min="13065" max="13065" width="12" style="116" customWidth="1"/>
    <col min="13066" max="13066" width="19.6640625" style="116" customWidth="1"/>
    <col min="13067" max="13312" width="9" style="116"/>
    <col min="13313" max="13313" width="7.6640625" style="116" customWidth="1"/>
    <col min="13314" max="13314" width="26.1640625" style="116" customWidth="1"/>
    <col min="13315" max="13315" width="18.83203125" style="116" customWidth="1"/>
    <col min="13316" max="13316" width="21" style="116" customWidth="1"/>
    <col min="13317" max="13317" width="14.33203125" style="116" customWidth="1"/>
    <col min="13318" max="13318" width="21.5" style="116" customWidth="1"/>
    <col min="13319" max="13319" width="22.6640625" style="116" customWidth="1"/>
    <col min="13320" max="13320" width="22.1640625" style="116" customWidth="1"/>
    <col min="13321" max="13321" width="12" style="116" customWidth="1"/>
    <col min="13322" max="13322" width="19.6640625" style="116" customWidth="1"/>
    <col min="13323" max="13568" width="9" style="116"/>
    <col min="13569" max="13569" width="7.6640625" style="116" customWidth="1"/>
    <col min="13570" max="13570" width="26.1640625" style="116" customWidth="1"/>
    <col min="13571" max="13571" width="18.83203125" style="116" customWidth="1"/>
    <col min="13572" max="13572" width="21" style="116" customWidth="1"/>
    <col min="13573" max="13573" width="14.33203125" style="116" customWidth="1"/>
    <col min="13574" max="13574" width="21.5" style="116" customWidth="1"/>
    <col min="13575" max="13575" width="22.6640625" style="116" customWidth="1"/>
    <col min="13576" max="13576" width="22.1640625" style="116" customWidth="1"/>
    <col min="13577" max="13577" width="12" style="116" customWidth="1"/>
    <col min="13578" max="13578" width="19.6640625" style="116" customWidth="1"/>
    <col min="13579" max="13824" width="9" style="116"/>
    <col min="13825" max="13825" width="7.6640625" style="116" customWidth="1"/>
    <col min="13826" max="13826" width="26.1640625" style="116" customWidth="1"/>
    <col min="13827" max="13827" width="18.83203125" style="116" customWidth="1"/>
    <col min="13828" max="13828" width="21" style="116" customWidth="1"/>
    <col min="13829" max="13829" width="14.33203125" style="116" customWidth="1"/>
    <col min="13830" max="13830" width="21.5" style="116" customWidth="1"/>
    <col min="13831" max="13831" width="22.6640625" style="116" customWidth="1"/>
    <col min="13832" max="13832" width="22.1640625" style="116" customWidth="1"/>
    <col min="13833" max="13833" width="12" style="116" customWidth="1"/>
    <col min="13834" max="13834" width="19.6640625" style="116" customWidth="1"/>
    <col min="13835" max="14080" width="9" style="116"/>
    <col min="14081" max="14081" width="7.6640625" style="116" customWidth="1"/>
    <col min="14082" max="14082" width="26.1640625" style="116" customWidth="1"/>
    <col min="14083" max="14083" width="18.83203125" style="116" customWidth="1"/>
    <col min="14084" max="14084" width="21" style="116" customWidth="1"/>
    <col min="14085" max="14085" width="14.33203125" style="116" customWidth="1"/>
    <col min="14086" max="14086" width="21.5" style="116" customWidth="1"/>
    <col min="14087" max="14087" width="22.6640625" style="116" customWidth="1"/>
    <col min="14088" max="14088" width="22.1640625" style="116" customWidth="1"/>
    <col min="14089" max="14089" width="12" style="116" customWidth="1"/>
    <col min="14090" max="14090" width="19.6640625" style="116" customWidth="1"/>
    <col min="14091" max="14336" width="9" style="116"/>
    <col min="14337" max="14337" width="7.6640625" style="116" customWidth="1"/>
    <col min="14338" max="14338" width="26.1640625" style="116" customWidth="1"/>
    <col min="14339" max="14339" width="18.83203125" style="116" customWidth="1"/>
    <col min="14340" max="14340" width="21" style="116" customWidth="1"/>
    <col min="14341" max="14341" width="14.33203125" style="116" customWidth="1"/>
    <col min="14342" max="14342" width="21.5" style="116" customWidth="1"/>
    <col min="14343" max="14343" width="22.6640625" style="116" customWidth="1"/>
    <col min="14344" max="14344" width="22.1640625" style="116" customWidth="1"/>
    <col min="14345" max="14345" width="12" style="116" customWidth="1"/>
    <col min="14346" max="14346" width="19.6640625" style="116" customWidth="1"/>
    <col min="14347" max="14592" width="9" style="116"/>
    <col min="14593" max="14593" width="7.6640625" style="116" customWidth="1"/>
    <col min="14594" max="14594" width="26.1640625" style="116" customWidth="1"/>
    <col min="14595" max="14595" width="18.83203125" style="116" customWidth="1"/>
    <col min="14596" max="14596" width="21" style="116" customWidth="1"/>
    <col min="14597" max="14597" width="14.33203125" style="116" customWidth="1"/>
    <col min="14598" max="14598" width="21.5" style="116" customWidth="1"/>
    <col min="14599" max="14599" width="22.6640625" style="116" customWidth="1"/>
    <col min="14600" max="14600" width="22.1640625" style="116" customWidth="1"/>
    <col min="14601" max="14601" width="12" style="116" customWidth="1"/>
    <col min="14602" max="14602" width="19.6640625" style="116" customWidth="1"/>
    <col min="14603" max="14848" width="9" style="116"/>
    <col min="14849" max="14849" width="7.6640625" style="116" customWidth="1"/>
    <col min="14850" max="14850" width="26.1640625" style="116" customWidth="1"/>
    <col min="14851" max="14851" width="18.83203125" style="116" customWidth="1"/>
    <col min="14852" max="14852" width="21" style="116" customWidth="1"/>
    <col min="14853" max="14853" width="14.33203125" style="116" customWidth="1"/>
    <col min="14854" max="14854" width="21.5" style="116" customWidth="1"/>
    <col min="14855" max="14855" width="22.6640625" style="116" customWidth="1"/>
    <col min="14856" max="14856" width="22.1640625" style="116" customWidth="1"/>
    <col min="14857" max="14857" width="12" style="116" customWidth="1"/>
    <col min="14858" max="14858" width="19.6640625" style="116" customWidth="1"/>
    <col min="14859" max="15104" width="9" style="116"/>
    <col min="15105" max="15105" width="7.6640625" style="116" customWidth="1"/>
    <col min="15106" max="15106" width="26.1640625" style="116" customWidth="1"/>
    <col min="15107" max="15107" width="18.83203125" style="116" customWidth="1"/>
    <col min="15108" max="15108" width="21" style="116" customWidth="1"/>
    <col min="15109" max="15109" width="14.33203125" style="116" customWidth="1"/>
    <col min="15110" max="15110" width="21.5" style="116" customWidth="1"/>
    <col min="15111" max="15111" width="22.6640625" style="116" customWidth="1"/>
    <col min="15112" max="15112" width="22.1640625" style="116" customWidth="1"/>
    <col min="15113" max="15113" width="12" style="116" customWidth="1"/>
    <col min="15114" max="15114" width="19.6640625" style="116" customWidth="1"/>
    <col min="15115" max="15360" width="9" style="116"/>
    <col min="15361" max="15361" width="7.6640625" style="116" customWidth="1"/>
    <col min="15362" max="15362" width="26.1640625" style="116" customWidth="1"/>
    <col min="15363" max="15363" width="18.83203125" style="116" customWidth="1"/>
    <col min="15364" max="15364" width="21" style="116" customWidth="1"/>
    <col min="15365" max="15365" width="14.33203125" style="116" customWidth="1"/>
    <col min="15366" max="15366" width="21.5" style="116" customWidth="1"/>
    <col min="15367" max="15367" width="22.6640625" style="116" customWidth="1"/>
    <col min="15368" max="15368" width="22.1640625" style="116" customWidth="1"/>
    <col min="15369" max="15369" width="12" style="116" customWidth="1"/>
    <col min="15370" max="15370" width="19.6640625" style="116" customWidth="1"/>
    <col min="15371" max="15616" width="9" style="116"/>
    <col min="15617" max="15617" width="7.6640625" style="116" customWidth="1"/>
    <col min="15618" max="15618" width="26.1640625" style="116" customWidth="1"/>
    <col min="15619" max="15619" width="18.83203125" style="116" customWidth="1"/>
    <col min="15620" max="15620" width="21" style="116" customWidth="1"/>
    <col min="15621" max="15621" width="14.33203125" style="116" customWidth="1"/>
    <col min="15622" max="15622" width="21.5" style="116" customWidth="1"/>
    <col min="15623" max="15623" width="22.6640625" style="116" customWidth="1"/>
    <col min="15624" max="15624" width="22.1640625" style="116" customWidth="1"/>
    <col min="15625" max="15625" width="12" style="116" customWidth="1"/>
    <col min="15626" max="15626" width="19.6640625" style="116" customWidth="1"/>
    <col min="15627" max="15872" width="9" style="116"/>
    <col min="15873" max="15873" width="7.6640625" style="116" customWidth="1"/>
    <col min="15874" max="15874" width="26.1640625" style="116" customWidth="1"/>
    <col min="15875" max="15875" width="18.83203125" style="116" customWidth="1"/>
    <col min="15876" max="15876" width="21" style="116" customWidth="1"/>
    <col min="15877" max="15877" width="14.33203125" style="116" customWidth="1"/>
    <col min="15878" max="15878" width="21.5" style="116" customWidth="1"/>
    <col min="15879" max="15879" width="22.6640625" style="116" customWidth="1"/>
    <col min="15880" max="15880" width="22.1640625" style="116" customWidth="1"/>
    <col min="15881" max="15881" width="12" style="116" customWidth="1"/>
    <col min="15882" max="15882" width="19.6640625" style="116" customWidth="1"/>
    <col min="15883" max="16128" width="9" style="116"/>
    <col min="16129" max="16129" width="7.6640625" style="116" customWidth="1"/>
    <col min="16130" max="16130" width="26.1640625" style="116" customWidth="1"/>
    <col min="16131" max="16131" width="18.83203125" style="116" customWidth="1"/>
    <col min="16132" max="16132" width="21" style="116" customWidth="1"/>
    <col min="16133" max="16133" width="14.33203125" style="116" customWidth="1"/>
    <col min="16134" max="16134" width="21.5" style="116" customWidth="1"/>
    <col min="16135" max="16135" width="22.6640625" style="116" customWidth="1"/>
    <col min="16136" max="16136" width="22.1640625" style="116" customWidth="1"/>
    <col min="16137" max="16137" width="12" style="116" customWidth="1"/>
    <col min="16138" max="16138" width="19.6640625" style="116" customWidth="1"/>
    <col min="16139" max="16384" width="9" style="116"/>
  </cols>
  <sheetData>
    <row r="1" spans="1:9" ht="21.75" thickBot="1">
      <c r="A1" s="116" t="s">
        <v>13</v>
      </c>
    </row>
    <row r="2" spans="1:9" ht="35.25" thickBot="1">
      <c r="B2" s="512" t="s">
        <v>86</v>
      </c>
      <c r="C2" s="513"/>
      <c r="D2" s="513"/>
      <c r="E2" s="513"/>
      <c r="F2" s="514" t="s">
        <v>130</v>
      </c>
      <c r="G2" s="515"/>
    </row>
    <row r="3" spans="1:9" ht="26.25" customHeight="1">
      <c r="B3" s="117" t="s">
        <v>131</v>
      </c>
      <c r="C3" s="118"/>
      <c r="D3" s="118"/>
      <c r="E3" s="119"/>
      <c r="F3" s="108" t="s">
        <v>87</v>
      </c>
      <c r="G3" s="109">
        <v>0</v>
      </c>
      <c r="I3" s="120"/>
    </row>
    <row r="4" spans="1:9" ht="27" customHeight="1">
      <c r="B4" s="516" t="s">
        <v>132</v>
      </c>
      <c r="C4" s="517"/>
      <c r="D4" s="517"/>
      <c r="E4" s="121"/>
      <c r="F4" s="108" t="s">
        <v>88</v>
      </c>
      <c r="G4" s="109">
        <v>0</v>
      </c>
    </row>
    <row r="5" spans="1:9" ht="23.25">
      <c r="B5" s="122" t="s">
        <v>89</v>
      </c>
      <c r="C5" s="123"/>
      <c r="D5" s="124">
        <f>ใบสรุปราคา!H17</f>
        <v>0</v>
      </c>
      <c r="E5" s="121" t="s">
        <v>58</v>
      </c>
      <c r="F5" s="108" t="s">
        <v>46</v>
      </c>
      <c r="G5" s="125">
        <v>7.0000000000000007E-2</v>
      </c>
    </row>
    <row r="6" spans="1:9" ht="32.25" customHeight="1">
      <c r="B6" s="126" t="s">
        <v>90</v>
      </c>
      <c r="C6" s="518" t="s">
        <v>91</v>
      </c>
      <c r="D6" s="518"/>
      <c r="E6" s="121"/>
      <c r="F6" s="108" t="s">
        <v>92</v>
      </c>
      <c r="G6" s="127">
        <v>7.0000000000000007E-2</v>
      </c>
    </row>
    <row r="7" spans="1:9" ht="16.5" customHeight="1" thickBot="1">
      <c r="B7" s="128"/>
      <c r="C7" s="123"/>
      <c r="D7" s="123"/>
      <c r="E7" s="121"/>
      <c r="F7" s="129"/>
      <c r="G7" s="110"/>
    </row>
    <row r="8" spans="1:9" ht="22.5" thickTop="1">
      <c r="B8" s="130" t="s">
        <v>93</v>
      </c>
      <c r="C8" s="131">
        <f>IF(C9&lt;499999,500000,VLOOKUP(C9,factor_table,1,TRUE))</f>
        <v>500000</v>
      </c>
      <c r="D8" s="132" t="s">
        <v>94</v>
      </c>
      <c r="E8" s="121"/>
      <c r="F8" s="111" t="s">
        <v>48</v>
      </c>
      <c r="G8" s="112" t="s">
        <v>47</v>
      </c>
    </row>
    <row r="9" spans="1:9" ht="22.5" thickBot="1">
      <c r="B9" s="133" t="s">
        <v>95</v>
      </c>
      <c r="C9" s="134">
        <f>D5</f>
        <v>0</v>
      </c>
      <c r="D9" s="123" t="s">
        <v>96</v>
      </c>
      <c r="E9" s="121"/>
      <c r="F9" s="113" t="s">
        <v>97</v>
      </c>
      <c r="G9" s="114"/>
    </row>
    <row r="10" spans="1:9" ht="22.5" thickTop="1">
      <c r="B10" s="135" t="s">
        <v>98</v>
      </c>
      <c r="C10" s="136">
        <f>IF(C9&gt;500000001,500000001,INDEX(factor_table,MATCH(C8,factor_table,0)+1,1))</f>
        <v>1000000</v>
      </c>
      <c r="D10" s="137" t="s">
        <v>99</v>
      </c>
      <c r="E10" s="121"/>
      <c r="F10" s="138">
        <v>500000</v>
      </c>
      <c r="G10" s="139">
        <v>1.3090999999999999</v>
      </c>
    </row>
    <row r="11" spans="1:9" ht="21.75">
      <c r="B11" s="128"/>
      <c r="C11" s="123"/>
      <c r="D11" s="123"/>
      <c r="E11" s="121"/>
      <c r="F11" s="138">
        <v>1000000</v>
      </c>
      <c r="G11" s="140">
        <v>1.3067</v>
      </c>
    </row>
    <row r="12" spans="1:9" ht="21.75">
      <c r="B12" s="141" t="s">
        <v>100</v>
      </c>
      <c r="C12" s="142">
        <f>VLOOKUP(C8,$F$10:$G$33,2,FALSE)</f>
        <v>1.3090999999999999</v>
      </c>
      <c r="D12" s="123" t="s">
        <v>101</v>
      </c>
      <c r="E12" s="121"/>
      <c r="F12" s="138">
        <v>2000000</v>
      </c>
      <c r="G12" s="143">
        <v>1.3050999999999999</v>
      </c>
    </row>
    <row r="13" spans="1:9" ht="22.5" thickBot="1">
      <c r="B13" s="141" t="s">
        <v>102</v>
      </c>
      <c r="C13" s="142">
        <f>VLOOKUP(C10,$F$10:$G$33,2,FALSE)</f>
        <v>1.3067</v>
      </c>
      <c r="D13" s="123" t="s">
        <v>103</v>
      </c>
      <c r="E13" s="121"/>
      <c r="F13" s="138">
        <v>5000000</v>
      </c>
      <c r="G13" s="143">
        <v>1.302</v>
      </c>
    </row>
    <row r="14" spans="1:9" ht="27.75" thickTop="1" thickBot="1">
      <c r="B14" s="133" t="s">
        <v>90</v>
      </c>
      <c r="C14" s="144">
        <f>ROUND(C12-(((C12-C13)*(C9-C8))/(C10-C8)),4)</f>
        <v>1.3115000000000001</v>
      </c>
      <c r="D14" s="145" t="s">
        <v>104</v>
      </c>
      <c r="E14" s="121"/>
      <c r="F14" s="138">
        <v>10000000</v>
      </c>
      <c r="G14" s="143">
        <v>1.296</v>
      </c>
    </row>
    <row r="15" spans="1:9" ht="22.5" thickTop="1">
      <c r="B15" s="128"/>
      <c r="C15" s="123"/>
      <c r="D15" s="145"/>
      <c r="E15" s="121"/>
      <c r="F15" s="138">
        <v>15000000</v>
      </c>
      <c r="G15" s="143">
        <v>1.2611000000000001</v>
      </c>
    </row>
    <row r="16" spans="1:9" ht="23.25">
      <c r="B16" s="141" t="s">
        <v>105</v>
      </c>
      <c r="C16" s="146">
        <f>C9*C14</f>
        <v>0</v>
      </c>
      <c r="D16" s="123"/>
      <c r="E16" s="121"/>
      <c r="F16" s="138">
        <v>20000000</v>
      </c>
      <c r="G16" s="143">
        <v>1.2535000000000001</v>
      </c>
    </row>
    <row r="17" spans="2:7" ht="23.25">
      <c r="B17" s="519" t="s">
        <v>13</v>
      </c>
      <c r="C17" s="520"/>
      <c r="D17" s="520"/>
      <c r="E17" s="521"/>
      <c r="F17" s="138">
        <v>25000000</v>
      </c>
      <c r="G17" s="143">
        <v>1.2264999999999999</v>
      </c>
    </row>
    <row r="18" spans="2:7" ht="21.75">
      <c r="B18" s="128"/>
      <c r="C18" s="123"/>
      <c r="D18" s="123"/>
      <c r="E18" s="121"/>
      <c r="F18" s="138">
        <v>30000000</v>
      </c>
      <c r="G18" s="143">
        <v>1.2181</v>
      </c>
    </row>
    <row r="19" spans="2:7" ht="21.75">
      <c r="B19" s="128"/>
      <c r="C19" s="123"/>
      <c r="D19" s="123"/>
      <c r="E19" s="121"/>
      <c r="F19" s="138">
        <v>40000000</v>
      </c>
      <c r="G19" s="143">
        <v>1.2177</v>
      </c>
    </row>
    <row r="20" spans="2:7" ht="21.75">
      <c r="B20" s="128"/>
      <c r="C20" s="132" t="s">
        <v>13</v>
      </c>
      <c r="D20" s="123"/>
      <c r="E20" s="121"/>
      <c r="F20" s="138">
        <v>50000000</v>
      </c>
      <c r="G20" s="143">
        <v>1.2176</v>
      </c>
    </row>
    <row r="21" spans="2:7" ht="21.75">
      <c r="B21" s="128"/>
      <c r="C21" s="123" t="s">
        <v>13</v>
      </c>
      <c r="D21" s="123"/>
      <c r="E21" s="121"/>
      <c r="F21" s="138">
        <v>60000000</v>
      </c>
      <c r="G21" s="143">
        <v>1.2078</v>
      </c>
    </row>
    <row r="22" spans="2:7" ht="21.75">
      <c r="B22" s="128"/>
      <c r="C22" s="123" t="s">
        <v>13</v>
      </c>
      <c r="D22" s="123"/>
      <c r="E22" s="121"/>
      <c r="F22" s="138">
        <v>70000000</v>
      </c>
      <c r="G22" s="143">
        <v>1.2067000000000001</v>
      </c>
    </row>
    <row r="23" spans="2:7" ht="23.25">
      <c r="B23" s="147"/>
      <c r="C23" s="148" t="s">
        <v>13</v>
      </c>
      <c r="D23" s="145"/>
      <c r="E23" s="121"/>
      <c r="F23" s="138">
        <v>80000000</v>
      </c>
      <c r="G23" s="143">
        <v>1.2067000000000001</v>
      </c>
    </row>
    <row r="24" spans="2:7" ht="21.75">
      <c r="B24" s="128"/>
      <c r="C24" s="123" t="s">
        <v>13</v>
      </c>
      <c r="D24" s="123"/>
      <c r="E24" s="121"/>
      <c r="F24" s="138">
        <v>90000000</v>
      </c>
      <c r="G24" s="143">
        <v>1.2065999999999999</v>
      </c>
    </row>
    <row r="25" spans="2:7" ht="21.75">
      <c r="B25" s="128"/>
      <c r="C25" s="123"/>
      <c r="D25" s="123"/>
      <c r="E25" s="149"/>
      <c r="F25" s="138">
        <v>100000000</v>
      </c>
      <c r="G25" s="143">
        <v>1.2065999999999999</v>
      </c>
    </row>
    <row r="26" spans="2:7" ht="21.75">
      <c r="B26" s="128"/>
      <c r="C26" s="123"/>
      <c r="D26" s="123"/>
      <c r="E26" s="121"/>
      <c r="F26" s="138">
        <v>150000000</v>
      </c>
      <c r="G26" s="143">
        <v>1.2039</v>
      </c>
    </row>
    <row r="27" spans="2:7" ht="23.25">
      <c r="B27" s="128"/>
      <c r="C27" s="123"/>
      <c r="D27" s="123"/>
      <c r="E27" s="150" t="s">
        <v>13</v>
      </c>
      <c r="F27" s="138">
        <v>200000000</v>
      </c>
      <c r="G27" s="143">
        <v>1.2039</v>
      </c>
    </row>
    <row r="28" spans="2:7" ht="21.75">
      <c r="B28" s="128"/>
      <c r="C28" s="123"/>
      <c r="D28" s="123"/>
      <c r="E28" s="121"/>
      <c r="F28" s="138">
        <v>250000000</v>
      </c>
      <c r="G28" s="143">
        <v>1.2031000000000001</v>
      </c>
    </row>
    <row r="29" spans="2:7" ht="21.75">
      <c r="B29" s="128"/>
      <c r="C29" s="123"/>
      <c r="D29" s="123"/>
      <c r="E29" s="149"/>
      <c r="F29" s="138">
        <v>300000000</v>
      </c>
      <c r="G29" s="143">
        <v>1.1969000000000001</v>
      </c>
    </row>
    <row r="30" spans="2:7" ht="21.75">
      <c r="B30" s="128"/>
      <c r="C30" s="123"/>
      <c r="D30" s="123"/>
      <c r="E30" s="121"/>
      <c r="F30" s="138">
        <v>350000000</v>
      </c>
      <c r="G30" s="143">
        <v>1.1883999999999999</v>
      </c>
    </row>
    <row r="31" spans="2:7" ht="21.75">
      <c r="B31" s="128"/>
      <c r="C31" s="123"/>
      <c r="D31" s="123"/>
      <c r="E31" s="149"/>
      <c r="F31" s="138">
        <v>400000000</v>
      </c>
      <c r="G31" s="143">
        <v>1.1877</v>
      </c>
    </row>
    <row r="32" spans="2:7" ht="21.75">
      <c r="B32" s="128"/>
      <c r="C32" s="123"/>
      <c r="D32" s="123"/>
      <c r="E32" s="121"/>
      <c r="F32" s="138">
        <v>500000000</v>
      </c>
      <c r="G32" s="143">
        <v>1.1871</v>
      </c>
    </row>
    <row r="33" spans="2:7" ht="21.75">
      <c r="B33" s="151"/>
      <c r="C33" s="152"/>
      <c r="D33" s="152"/>
      <c r="E33" s="153"/>
      <c r="F33" s="154">
        <v>500000001</v>
      </c>
      <c r="G33" s="143">
        <v>1.1805000000000001</v>
      </c>
    </row>
    <row r="52" spans="8:10" ht="50.25" customHeight="1"/>
    <row r="53" spans="8:10" ht="50.25" customHeight="1"/>
    <row r="54" spans="8:10" ht="50.25" customHeight="1"/>
    <row r="63" spans="8:10">
      <c r="H63" s="115"/>
      <c r="I63" s="115"/>
      <c r="J63" s="115"/>
    </row>
    <row r="64" spans="8:10">
      <c r="H64" s="115"/>
      <c r="I64" s="115"/>
      <c r="J64" s="115"/>
    </row>
    <row r="65" spans="8:10">
      <c r="H65" s="115"/>
      <c r="I65" s="115"/>
      <c r="J65" s="115"/>
    </row>
    <row r="66" spans="8:10">
      <c r="H66" s="115"/>
      <c r="I66" s="115"/>
      <c r="J66" s="115"/>
    </row>
    <row r="67" spans="8:10">
      <c r="H67" s="115"/>
      <c r="I67" s="115"/>
      <c r="J67" s="115"/>
    </row>
    <row r="68" spans="8:10">
      <c r="H68" s="115"/>
      <c r="I68" s="115"/>
      <c r="J68" s="115"/>
    </row>
  </sheetData>
  <mergeCells count="5">
    <mergeCell ref="B2:E2"/>
    <mergeCell ref="F2:G2"/>
    <mergeCell ref="B4:D4"/>
    <mergeCell ref="C6:D6"/>
    <mergeCell ref="B17:E17"/>
  </mergeCells>
  <printOptions horizontalCentered="1" verticalCentered="1"/>
  <pageMargins left="0.2" right="0.2" top="0.2" bottom="0.2" header="0.2" footer="0.2"/>
  <pageSetup paperSize="9" scale="80" orientation="portrait" r:id="rId1"/>
  <headerFooter alignWithMargins="0"/>
  <colBreaks count="1" manualBreakCount="1">
    <brk id="7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5</vt:i4>
      </vt:variant>
    </vt:vector>
  </HeadingPairs>
  <TitlesOfParts>
    <vt:vector size="9" baseType="lpstr">
      <vt:lpstr>ใบสรุปราคา</vt:lpstr>
      <vt:lpstr>สรุปส่วนงาน</vt:lpstr>
      <vt:lpstr>ปร.4 </vt:lpstr>
      <vt:lpstr>ค่า Factor F (2)</vt:lpstr>
      <vt:lpstr>ใบสรุปราคา!Print_Area</vt:lpstr>
      <vt:lpstr>'ค่า Factor F (2)'!Print_Area</vt:lpstr>
      <vt:lpstr>สรุปส่วนงาน!Print_Area</vt:lpstr>
      <vt:lpstr>'ปร.4 '!Print_Titles</vt:lpstr>
      <vt:lpstr>สรุปส่วนงาน!Print_Titles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dumnern</dc:creator>
  <cp:lastModifiedBy>iod</cp:lastModifiedBy>
  <cp:lastPrinted>2024-12-24T09:54:00Z</cp:lastPrinted>
  <dcterms:created xsi:type="dcterms:W3CDTF">2002-03-10T15:35:13Z</dcterms:created>
  <dcterms:modified xsi:type="dcterms:W3CDTF">2025-01-07T04:35:29Z</dcterms:modified>
</cp:coreProperties>
</file>